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'BRPL'!$A$1:$Q$172</definedName>
    <definedName name="_xlnm.Print_Area" localSheetId="1">'BYPL'!$A$1:$Q$164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'NDPL'!$A$1:$Q$155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<sst xmlns="http://schemas.openxmlformats.org/spreadsheetml/2006/main" count="1415" uniqueCount="406">
  <si>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</si>
  <si>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</si>
  <si>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</si>
  <si>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</si>
  <si>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</si>
  <si>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</si>
  <si>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</si>
  <si>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</si>
  <si>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</si>
  <si>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</si>
  <si>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</si>
  <si>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</si>
  <si>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</si>
  <si>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</si>
  <si>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</si>
  <si>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</si>
  <si>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</si>
  <si>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</si>
  <si>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</si>
  <si>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</si>
  <si>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</si>
  <si>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</si>
  <si>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</si>
  <si>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</si>
  <si>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</si>
  <si>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</si>
  <si>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</si>
  <si>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</si>
  <si>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</si>
  <si>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</si>
  <si>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</si>
  <si>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</si>
  <si>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</si>
  <si>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</si>
  <si>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</si>
  <si>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</si>
  <si>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220 kV DMRC #1</t>
  </si>
  <si>
    <t>220 kV DMRC #2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</si>
  <si>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</si>
  <si>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</si>
  <si>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</si>
  <si>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</si>
  <si>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</si>
  <si>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</si>
  <si>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</si>
  <si>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</si>
  <si>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</si>
  <si>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</si>
  <si>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</si>
  <si>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</si>
  <si>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</si>
  <si>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</si>
  <si>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</si>
  <si>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</si>
  <si>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</si>
  <si>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</si>
  <si>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</si>
  <si>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</si>
  <si>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</si>
  <si>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</si>
  <si>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</si>
  <si>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</si>
  <si>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</si>
  <si>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</si>
  <si>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</si>
  <si>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</si>
  <si>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</si>
  <si>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</si>
  <si>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</si>
  <si>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</si>
  <si>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</si>
  <si>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</si>
  <si>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</si>
  <si>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</si>
  <si>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</si>
  <si>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</si>
  <si>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</si>
  <si>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</si>
  <si>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</si>
  <si>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</si>
  <si>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</si>
  <si>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</si>
  <si>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</si>
  <si>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</si>
  <si>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</si>
  <si>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</si>
  <si>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</si>
  <si>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</si>
  <si>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</si>
  <si>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</si>
  <si>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</si>
  <si>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</si>
  <si>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</si>
  <si>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</si>
  <si>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</si>
  <si>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</si>
  <si>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</si>
  <si>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</si>
  <si>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</si>
  <si>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</si>
  <si>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</si>
  <si>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</si>
  <si>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</si>
  <si>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</si>
  <si>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</si>
  <si>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</si>
  <si>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</si>
  <si>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</si>
  <si>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</si>
  <si>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</si>
  <si>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</si>
  <si>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</si>
  <si>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</si>
  <si>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</si>
  <si>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</si>
  <si>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</si>
  <si>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</si>
  <si>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</si>
  <si>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</si>
  <si>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</si>
  <si>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</si>
  <si>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</si>
  <si>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</si>
  <si>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</si>
  <si>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</si>
  <si>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</si>
  <si>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</si>
  <si>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</si>
  <si>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</si>
  <si>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</si>
  <si>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</si>
  <si>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</si>
  <si>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</si>
  <si>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</si>
  <si>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</si>
  <si>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</si>
  <si>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</si>
  <si>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</si>
  <si>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</si>
  <si>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</si>
  <si>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</si>
  <si>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</si>
  <si>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</si>
  <si>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</si>
  <si>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</si>
  <si>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</si>
  <si>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</si>
  <si>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</si>
  <si>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</si>
  <si>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</si>
  <si>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</si>
  <si>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</si>
  <si>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</si>
  <si>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</si>
  <si>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</si>
  <si>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</si>
  <si>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</si>
  <si>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</si>
  <si>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</si>
  <si>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</si>
  <si>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</si>
  <si>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</si>
  <si>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</si>
  <si>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</si>
  <si>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</si>
  <si>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</si>
  <si>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</si>
  <si>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</si>
  <si>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</si>
  <si>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</si>
  <si>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</si>
  <si>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</si>
  <si>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</si>
  <si>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</si>
  <si>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</si>
  <si>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</si>
  <si>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</si>
  <si>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</si>
  <si>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</si>
  <si>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</si>
  <si>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</si>
  <si>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</si>
  <si>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</si>
  <si>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</si>
  <si>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</si>
  <si>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</si>
  <si>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</si>
  <si>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</si>
  <si>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</si>
  <si>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</si>
  <si>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</si>
  <si>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</si>
  <si>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</si>
  <si>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</si>
  <si>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</si>
  <si>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</si>
  <si>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</si>
  <si>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</si>
  <si>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</si>
  <si>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</si>
  <si>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</si>
  <si>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</si>
  <si>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</si>
  <si>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</si>
  <si>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</si>
  <si>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</si>
  <si>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</si>
  <si>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</si>
  <si>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</si>
  <si>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</si>
  <si>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</si>
  <si>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</si>
  <si>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</si>
  <si>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</si>
  <si>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</si>
  <si>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</si>
  <si>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</si>
  <si>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</si>
  <si>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</si>
  <si>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</si>
  <si>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</si>
  <si>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</si>
  <si>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</si>
  <si>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</si>
  <si>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</si>
  <si>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</si>
  <si>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</si>
  <si>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</si>
  <si>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</si>
  <si>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</si>
  <si>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</si>
  <si>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</si>
  <si>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</si>
  <si>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</si>
  <si>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</si>
  <si>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</si>
  <si>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</si>
  <si>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</si>
  <si>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</si>
  <si>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</si>
  <si>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</si>
  <si>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</si>
  <si>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</si>
  <si>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</si>
  <si>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</si>
  <si>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</si>
  <si>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</si>
  <si>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</si>
  <si>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</si>
  <si>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</si>
  <si>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</si>
  <si>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</si>
  <si>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</si>
  <si>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</si>
  <si>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</si>
  <si>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</si>
  <si>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</si>
  <si>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</si>
  <si>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</si>
  <si>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</si>
  <si>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</si>
  <si>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</si>
  <si>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</si>
  <si>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</si>
  <si>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</si>
  <si>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</si>
  <si>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</si>
  <si>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</si>
  <si>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</si>
  <si>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</si>
  <si>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</si>
  <si>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</si>
  <si>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</si>
  <si>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</si>
  <si>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</si>
  <si>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</si>
  <si>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</si>
  <si>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</si>
  <si>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</si>
  <si>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</si>
  <si>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</si>
  <si>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</si>
  <si>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</si>
  <si>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</si>
  <si>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</si>
  <si>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</si>
  <si>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</si>
  <si>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</si>
  <si>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</si>
  <si>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</si>
  <si>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</si>
  <si>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</si>
  <si>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</si>
  <si>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</si>
  <si>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</si>
  <si>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</si>
  <si>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</si>
  <si>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</si>
  <si>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</si>
  <si>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</si>
  <si>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</si>
  <si>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</si>
  <si>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</si>
  <si>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</si>
  <si>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</si>
  <si>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</si>
  <si>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</si>
  <si>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</si>
  <si>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</si>
  <si>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</si>
  <si>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</si>
  <si>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</si>
  <si>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</si>
  <si>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</si>
  <si>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</si>
  <si>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</si>
  <si>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</si>
  <si>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</si>
  <si>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</si>
  <si>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</si>
  <si>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</si>
  <si>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</si>
  <si>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</si>
  <si>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</si>
  <si>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</si>
  <si>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</si>
  <si>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</si>
  <si>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</si>
  <si>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</si>
  <si>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</si>
  <si>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</si>
  <si>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</si>
  <si>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</si>
  <si>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</si>
  <si>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</si>
  <si>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</si>
  <si>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</si>
  <si>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</si>
  <si>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</si>
  <si>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</si>
  <si>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</si>
  <si>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</si>
  <si>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</si>
  <si>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</si>
  <si>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</si>
  <si>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</si>
  <si>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</si>
  <si>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</si>
  <si>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</si>
  <si>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</si>
  <si>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</si>
  <si>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</si>
  <si>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</si>
  <si>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</si>
  <si>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</si>
  <si>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</si>
  <si>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</si>
  <si>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</si>
  <si>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</si>
  <si>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</si>
  <si>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</si>
  <si>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</si>
  <si>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</si>
  <si>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</si>
  <si>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</si>
  <si>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</si>
  <si>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</si>
  <si>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</si>
  <si>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</si>
  <si>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</si>
  <si>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</si>
  <si>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</si>
  <si>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</si>
  <si>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</si>
  <si>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</si>
  <si>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</si>
  <si>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</si>
  <si>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</si>
  <si>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</si>
  <si>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</si>
  <si>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</si>
  <si>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</si>
  <si>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Off from 19/07/10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</si>
  <si>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</si>
  <si>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</si>
  <si>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</si>
  <si>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</si>
  <si>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</si>
  <si>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</si>
  <si>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</si>
  <si>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</si>
  <si>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</si>
  <si>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</si>
  <si>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 xml:space="preserve">                           PERIOD 1st OCTOBER-2010 TO 31st OCTOBER-2010 </t>
  </si>
  <si>
    <t xml:space="preserve">                                            REACTIVE ENERGY RELEASE STATEMENT TO LICENSEES.</t>
  </si>
  <si>
    <t>OCTOBER 2010</t>
  </si>
  <si>
    <t>FINAL READING 01/11/10</t>
  </si>
  <si>
    <t>INTIAL READING 01/10/10</t>
  </si>
  <si>
    <t>ROLL OVER</t>
  </si>
  <si>
    <t>from  13/10/10 to 1/11/10</t>
  </si>
  <si>
    <t>from 1/10/10 to 13/10/10  CHECK METER</t>
  </si>
  <si>
    <t>DIAL</t>
  </si>
  <si>
    <t>Loaded on 28/10/10</t>
  </si>
  <si>
    <t>from 28/10/10 to 01/11/10</t>
  </si>
  <si>
    <t>Loaded on 21/10/10. Polarity in reverse direction till 28/10/10. ROLL OVER</t>
  </si>
  <si>
    <t>Note :Sharing taken from wk-29 abt bill 2010-11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</si>
</sst>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</numFmts>
  <fonts count="8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9" fillId="0" borderId="0" xfId="0" applyNumberFormat="1" applyFont="1" applyAlignment="1">
      <alignment/>
    </xf>
    <xf numFmtId="0" fontId="6" fillId="0" borderId="0" xfId="0" applyFont="1" applyAlignment="1">
      <alignment/>
    </xf>
    <xf numFmtId="170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170" fontId="17" fillId="0" borderId="25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171" fontId="15" fillId="0" borderId="0" xfId="0" applyNumberFormat="1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11" xfId="0" applyFont="1" applyBorder="1" applyAlignment="1">
      <alignment horizontal="center" vertical="center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171" fontId="21" fillId="0" borderId="17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shrinkToFit="1"/>
    </xf>
    <xf numFmtId="0" fontId="20" fillId="0" borderId="11" xfId="0" applyFont="1" applyFill="1" applyBorder="1" applyAlignment="1">
      <alignment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1" fontId="49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" fontId="13" fillId="2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2" fontId="21" fillId="0" borderId="0" xfId="0" applyNumberFormat="1" applyFont="1" applyFill="1" applyBorder="1" applyAlignment="1">
      <alignment/>
    </xf>
    <xf numFmtId="1" fontId="49" fillId="0" borderId="15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 vertical="center"/>
    </xf>
    <xf numFmtId="1" fontId="49" fillId="0" borderId="11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2" fontId="19" fillId="20" borderId="0" xfId="0" applyNumberFormat="1" applyFont="1" applyFill="1" applyBorder="1" applyAlignment="1">
      <alignment vertic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view="pageBreakPreview" zoomScale="60" zoomScaleNormal="85" zoomScalePageLayoutView="0" workbookViewId="0" topLeftCell="A1">
      <selection activeCell="F4" sqref="F4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3.7109375" style="0" customWidth="1"/>
  </cols>
  <sheetData>
    <row r="1" spans="1:17" ht="26.25">
      <c r="A1" s="1" t="s">
        <v>256</v>
      </c>
      <c r="Q1" s="238" t="s">
        <v>395</v>
      </c>
    </row>
    <row r="2" spans="1:11" ht="15">
      <c r="A2" s="18" t="s">
        <v>257</v>
      </c>
      <c r="K2" s="106"/>
    </row>
    <row r="3" spans="1:8" ht="23.25">
      <c r="A3" s="245" t="s">
        <v>0</v>
      </c>
      <c r="H3" s="4"/>
    </row>
    <row r="4" spans="1:16" ht="24" thickBot="1">
      <c r="A4" s="245" t="s">
        <v>258</v>
      </c>
      <c r="G4" s="21"/>
      <c r="H4" s="21"/>
      <c r="I4" s="106" t="s">
        <v>8</v>
      </c>
      <c r="J4" s="21"/>
      <c r="K4" s="21"/>
      <c r="L4" s="21"/>
      <c r="M4" s="21"/>
      <c r="N4" s="106" t="s">
        <v>7</v>
      </c>
      <c r="O4" s="21"/>
      <c r="P4" s="21"/>
    </row>
    <row r="5" spans="1:17" s="5" customFormat="1" ht="58.5" customHeight="1" thickBot="1" thickTop="1">
      <c r="A5" s="107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396</v>
      </c>
      <c r="H5" s="41" t="s">
        <v>397</v>
      </c>
      <c r="I5" s="41" t="s">
        <v>4</v>
      </c>
      <c r="J5" s="41" t="s">
        <v>5</v>
      </c>
      <c r="K5" s="42" t="s">
        <v>6</v>
      </c>
      <c r="L5" s="43" t="str">
        <f>G5</f>
        <v>FINAL READING 01/11/10</v>
      </c>
      <c r="M5" s="41" t="str">
        <f>H5</f>
        <v>INTIAL READING 01/10/10</v>
      </c>
      <c r="N5" s="41" t="s">
        <v>4</v>
      </c>
      <c r="O5" s="41" t="s">
        <v>5</v>
      </c>
      <c r="P5" s="42" t="s">
        <v>6</v>
      </c>
      <c r="Q5" s="42" t="s">
        <v>329</v>
      </c>
    </row>
    <row r="6" spans="1:12" ht="6.75" customHeight="1" thickBot="1" thickTop="1">
      <c r="A6" s="8"/>
      <c r="B6" s="9"/>
      <c r="C6" s="8"/>
      <c r="D6" s="8"/>
      <c r="E6" s="8"/>
      <c r="F6" s="8"/>
      <c r="L6" s="109"/>
    </row>
    <row r="7" spans="1:17" ht="15.75" customHeight="1" thickTop="1">
      <c r="A7" s="377"/>
      <c r="B7" s="493"/>
      <c r="C7" s="451"/>
      <c r="D7" s="451"/>
      <c r="E7" s="451"/>
      <c r="F7" s="451"/>
      <c r="G7" s="26"/>
      <c r="H7" s="27"/>
      <c r="I7" s="27"/>
      <c r="J7" s="27"/>
      <c r="K7" s="37"/>
      <c r="L7" s="26"/>
      <c r="M7" s="27"/>
      <c r="N7" s="27"/>
      <c r="O7" s="27"/>
      <c r="P7" s="37"/>
      <c r="Q7" s="199"/>
    </row>
    <row r="8" spans="1:17" ht="15.75" customHeight="1">
      <c r="A8" s="379"/>
      <c r="B8" s="495" t="s">
        <v>15</v>
      </c>
      <c r="C8" s="469"/>
      <c r="D8" s="503"/>
      <c r="E8" s="503"/>
      <c r="F8" s="469"/>
      <c r="G8" s="108"/>
      <c r="H8" s="23"/>
      <c r="I8" s="23"/>
      <c r="J8" s="23"/>
      <c r="K8" s="263"/>
      <c r="L8" s="108"/>
      <c r="M8" s="23"/>
      <c r="N8" s="23"/>
      <c r="O8" s="23"/>
      <c r="P8" s="263"/>
      <c r="Q8" s="200"/>
    </row>
    <row r="9" spans="1:17" ht="15.75" customHeight="1">
      <c r="A9" s="379">
        <v>1</v>
      </c>
      <c r="B9" s="494" t="s">
        <v>16</v>
      </c>
      <c r="C9" s="469">
        <v>4864904</v>
      </c>
      <c r="D9" s="502" t="s">
        <v>13</v>
      </c>
      <c r="E9" s="458" t="s">
        <v>366</v>
      </c>
      <c r="F9" s="469">
        <v>-1000</v>
      </c>
      <c r="G9" s="478">
        <v>23593</v>
      </c>
      <c r="H9" s="479">
        <v>23601</v>
      </c>
      <c r="I9" s="479">
        <f aca="true" t="shared" si="0" ref="I9:I55">G9-H9</f>
        <v>-8</v>
      </c>
      <c r="J9" s="479">
        <f aca="true" t="shared" si="1" ref="J9:J55">$F9*I9</f>
        <v>8000</v>
      </c>
      <c r="K9" s="480">
        <f aca="true" t="shared" si="2" ref="K9:K55">J9/1000000</f>
        <v>0.008</v>
      </c>
      <c r="L9" s="478">
        <v>979293</v>
      </c>
      <c r="M9" s="479">
        <v>979300</v>
      </c>
      <c r="N9" s="479">
        <f>L9-M9</f>
        <v>-7</v>
      </c>
      <c r="O9" s="479">
        <f aca="true" t="shared" si="3" ref="O9:O55">$F9*N9</f>
        <v>7000</v>
      </c>
      <c r="P9" s="480">
        <f aca="true" t="shared" si="4" ref="P9:P55">O9/1000000</f>
        <v>0.007</v>
      </c>
      <c r="Q9" s="200"/>
    </row>
    <row r="10" spans="1:17" ht="15.75" customHeight="1">
      <c r="A10" s="379">
        <v>2</v>
      </c>
      <c r="B10" s="494" t="s">
        <v>17</v>
      </c>
      <c r="C10" s="469">
        <v>4902499</v>
      </c>
      <c r="D10" s="502" t="s">
        <v>13</v>
      </c>
      <c r="E10" s="458" t="s">
        <v>366</v>
      </c>
      <c r="F10" s="469">
        <v>-1000</v>
      </c>
      <c r="G10" s="481">
        <v>581</v>
      </c>
      <c r="H10" s="479">
        <v>581</v>
      </c>
      <c r="I10" s="479">
        <f t="shared" si="0"/>
        <v>0</v>
      </c>
      <c r="J10" s="479">
        <f t="shared" si="1"/>
        <v>0</v>
      </c>
      <c r="K10" s="480">
        <f t="shared" si="2"/>
        <v>0</v>
      </c>
      <c r="L10" s="478">
        <v>994431</v>
      </c>
      <c r="M10" s="479">
        <v>995882</v>
      </c>
      <c r="N10" s="479">
        <f>L10-M10</f>
        <v>-1451</v>
      </c>
      <c r="O10" s="479">
        <f t="shared" si="3"/>
        <v>1451000</v>
      </c>
      <c r="P10" s="480">
        <f t="shared" si="4"/>
        <v>1.451</v>
      </c>
      <c r="Q10" s="605"/>
    </row>
    <row r="11" spans="1:17" ht="15.75" customHeight="1">
      <c r="A11" s="379">
        <v>3</v>
      </c>
      <c r="B11" s="494" t="s">
        <v>18</v>
      </c>
      <c r="C11" s="469">
        <v>4864905</v>
      </c>
      <c r="D11" s="502" t="s">
        <v>13</v>
      </c>
      <c r="E11" s="458" t="s">
        <v>366</v>
      </c>
      <c r="F11" s="469">
        <v>-1000</v>
      </c>
      <c r="G11" s="478">
        <v>20570</v>
      </c>
      <c r="H11" s="479">
        <v>20430</v>
      </c>
      <c r="I11" s="479">
        <f t="shared" si="0"/>
        <v>140</v>
      </c>
      <c r="J11" s="479">
        <f t="shared" si="1"/>
        <v>-140000</v>
      </c>
      <c r="K11" s="480">
        <f t="shared" si="2"/>
        <v>-0.14</v>
      </c>
      <c r="L11" s="478">
        <v>1263</v>
      </c>
      <c r="M11" s="479">
        <v>1274</v>
      </c>
      <c r="N11" s="479">
        <f>L11-M11</f>
        <v>-11</v>
      </c>
      <c r="O11" s="479">
        <f t="shared" si="3"/>
        <v>11000</v>
      </c>
      <c r="P11" s="480">
        <f t="shared" si="4"/>
        <v>0.011</v>
      </c>
      <c r="Q11" s="200"/>
    </row>
    <row r="12" spans="1:17" ht="15.75" customHeight="1">
      <c r="A12" s="379"/>
      <c r="B12" s="495" t="s">
        <v>19</v>
      </c>
      <c r="C12" s="469"/>
      <c r="D12" s="503"/>
      <c r="E12" s="503"/>
      <c r="F12" s="469"/>
      <c r="G12" s="478"/>
      <c r="H12" s="479"/>
      <c r="I12" s="479"/>
      <c r="J12" s="479"/>
      <c r="K12" s="480"/>
      <c r="L12" s="478"/>
      <c r="M12" s="479"/>
      <c r="N12" s="479"/>
      <c r="O12" s="479"/>
      <c r="P12" s="480"/>
      <c r="Q12" s="200"/>
    </row>
    <row r="13" spans="1:17" ht="15.75" customHeight="1">
      <c r="A13" s="379">
        <v>4</v>
      </c>
      <c r="B13" s="494" t="s">
        <v>16</v>
      </c>
      <c r="C13" s="469">
        <v>4864912</v>
      </c>
      <c r="D13" s="502" t="s">
        <v>13</v>
      </c>
      <c r="E13" s="458" t="s">
        <v>366</v>
      </c>
      <c r="F13" s="469">
        <v>-1000</v>
      </c>
      <c r="G13" s="478">
        <v>974127</v>
      </c>
      <c r="H13" s="479">
        <v>974083</v>
      </c>
      <c r="I13" s="479">
        <f t="shared" si="0"/>
        <v>44</v>
      </c>
      <c r="J13" s="479">
        <f t="shared" si="1"/>
        <v>-44000</v>
      </c>
      <c r="K13" s="480">
        <f t="shared" si="2"/>
        <v>-0.044</v>
      </c>
      <c r="L13" s="478">
        <v>989208</v>
      </c>
      <c r="M13" s="479">
        <v>989295</v>
      </c>
      <c r="N13" s="479">
        <f>L13-M13</f>
        <v>-87</v>
      </c>
      <c r="O13" s="479">
        <f t="shared" si="3"/>
        <v>87000</v>
      </c>
      <c r="P13" s="480">
        <f t="shared" si="4"/>
        <v>0.087</v>
      </c>
      <c r="Q13" s="200"/>
    </row>
    <row r="14" spans="1:17" ht="15.75" customHeight="1">
      <c r="A14" s="379">
        <v>5</v>
      </c>
      <c r="B14" s="494" t="s">
        <v>17</v>
      </c>
      <c r="C14" s="469">
        <v>4864913</v>
      </c>
      <c r="D14" s="502" t="s">
        <v>13</v>
      </c>
      <c r="E14" s="458" t="s">
        <v>366</v>
      </c>
      <c r="F14" s="469">
        <v>-1000</v>
      </c>
      <c r="G14" s="478">
        <v>928118</v>
      </c>
      <c r="H14" s="479">
        <v>928459</v>
      </c>
      <c r="I14" s="479">
        <f t="shared" si="0"/>
        <v>-341</v>
      </c>
      <c r="J14" s="479">
        <f t="shared" si="1"/>
        <v>341000</v>
      </c>
      <c r="K14" s="480">
        <f t="shared" si="2"/>
        <v>0.341</v>
      </c>
      <c r="L14" s="478">
        <v>960792</v>
      </c>
      <c r="M14" s="479">
        <v>961782</v>
      </c>
      <c r="N14" s="479">
        <f>L14-M14</f>
        <v>-990</v>
      </c>
      <c r="O14" s="479">
        <f t="shared" si="3"/>
        <v>990000</v>
      </c>
      <c r="P14" s="480">
        <f t="shared" si="4"/>
        <v>0.99</v>
      </c>
      <c r="Q14" s="200"/>
    </row>
    <row r="15" spans="1:17" ht="15.75" customHeight="1">
      <c r="A15" s="379"/>
      <c r="B15" s="495" t="s">
        <v>22</v>
      </c>
      <c r="C15" s="469"/>
      <c r="D15" s="503"/>
      <c r="E15" s="458"/>
      <c r="F15" s="469"/>
      <c r="G15" s="478"/>
      <c r="H15" s="479"/>
      <c r="I15" s="479"/>
      <c r="J15" s="479"/>
      <c r="K15" s="480"/>
      <c r="L15" s="478"/>
      <c r="M15" s="479"/>
      <c r="N15" s="479"/>
      <c r="O15" s="479"/>
      <c r="P15" s="480"/>
      <c r="Q15" s="200"/>
    </row>
    <row r="16" spans="1:17" ht="15.75" customHeight="1">
      <c r="A16" s="379">
        <v>6</v>
      </c>
      <c r="B16" s="494" t="s">
        <v>16</v>
      </c>
      <c r="C16" s="469">
        <v>4864982</v>
      </c>
      <c r="D16" s="502" t="s">
        <v>13</v>
      </c>
      <c r="E16" s="458" t="s">
        <v>366</v>
      </c>
      <c r="F16" s="469">
        <v>-1000</v>
      </c>
      <c r="G16" s="478">
        <v>15308</v>
      </c>
      <c r="H16" s="479">
        <v>14861</v>
      </c>
      <c r="I16" s="479">
        <f t="shared" si="0"/>
        <v>447</v>
      </c>
      <c r="J16" s="479">
        <f t="shared" si="1"/>
        <v>-447000</v>
      </c>
      <c r="K16" s="480">
        <f t="shared" si="2"/>
        <v>-0.447</v>
      </c>
      <c r="L16" s="478">
        <v>8881</v>
      </c>
      <c r="M16" s="479">
        <v>8748</v>
      </c>
      <c r="N16" s="479">
        <f>L16-M16</f>
        <v>133</v>
      </c>
      <c r="O16" s="479">
        <f t="shared" si="3"/>
        <v>-133000</v>
      </c>
      <c r="P16" s="480">
        <f t="shared" si="4"/>
        <v>-0.133</v>
      </c>
      <c r="Q16" s="200"/>
    </row>
    <row r="17" spans="1:17" ht="15.75" customHeight="1">
      <c r="A17" s="379">
        <v>7</v>
      </c>
      <c r="B17" s="494" t="s">
        <v>17</v>
      </c>
      <c r="C17" s="469">
        <v>4864983</v>
      </c>
      <c r="D17" s="502" t="s">
        <v>13</v>
      </c>
      <c r="E17" s="458" t="s">
        <v>366</v>
      </c>
      <c r="F17" s="469">
        <v>-1000</v>
      </c>
      <c r="G17" s="478">
        <v>16204</v>
      </c>
      <c r="H17" s="479">
        <v>15753</v>
      </c>
      <c r="I17" s="479">
        <f t="shared" si="0"/>
        <v>451</v>
      </c>
      <c r="J17" s="479">
        <f t="shared" si="1"/>
        <v>-451000</v>
      </c>
      <c r="K17" s="480">
        <f t="shared" si="2"/>
        <v>-0.451</v>
      </c>
      <c r="L17" s="478">
        <v>6101</v>
      </c>
      <c r="M17" s="479">
        <v>6005</v>
      </c>
      <c r="N17" s="479">
        <f>L17-M17</f>
        <v>96</v>
      </c>
      <c r="O17" s="479">
        <f t="shared" si="3"/>
        <v>-96000</v>
      </c>
      <c r="P17" s="480">
        <f t="shared" si="4"/>
        <v>-0.096</v>
      </c>
      <c r="Q17" s="200"/>
    </row>
    <row r="18" spans="1:17" ht="15.75" customHeight="1">
      <c r="A18" s="379">
        <v>8</v>
      </c>
      <c r="B18" s="494" t="s">
        <v>23</v>
      </c>
      <c r="C18" s="469">
        <v>4864953</v>
      </c>
      <c r="D18" s="502" t="s">
        <v>13</v>
      </c>
      <c r="E18" s="458" t="s">
        <v>366</v>
      </c>
      <c r="F18" s="469">
        <v>-1000</v>
      </c>
      <c r="G18" s="478">
        <v>13043</v>
      </c>
      <c r="H18" s="479">
        <v>10416</v>
      </c>
      <c r="I18" s="479">
        <f t="shared" si="0"/>
        <v>2627</v>
      </c>
      <c r="J18" s="479">
        <f t="shared" si="1"/>
        <v>-2627000</v>
      </c>
      <c r="K18" s="480">
        <f t="shared" si="2"/>
        <v>-2.627</v>
      </c>
      <c r="L18" s="478">
        <v>995923</v>
      </c>
      <c r="M18" s="479">
        <v>995920</v>
      </c>
      <c r="N18" s="479">
        <f>L18-M18</f>
        <v>3</v>
      </c>
      <c r="O18" s="479">
        <f t="shared" si="3"/>
        <v>-3000</v>
      </c>
      <c r="P18" s="480">
        <f t="shared" si="4"/>
        <v>-0.003</v>
      </c>
      <c r="Q18" s="200"/>
    </row>
    <row r="19" spans="1:17" ht="15.75" customHeight="1">
      <c r="A19" s="379">
        <v>9</v>
      </c>
      <c r="B19" s="494" t="s">
        <v>24</v>
      </c>
      <c r="C19" s="469">
        <v>4864984</v>
      </c>
      <c r="D19" s="502" t="s">
        <v>13</v>
      </c>
      <c r="E19" s="458" t="s">
        <v>366</v>
      </c>
      <c r="F19" s="469">
        <v>-1000</v>
      </c>
      <c r="G19" s="478">
        <v>9369</v>
      </c>
      <c r="H19" s="479">
        <v>7427</v>
      </c>
      <c r="I19" s="479">
        <f t="shared" si="0"/>
        <v>1942</v>
      </c>
      <c r="J19" s="479">
        <f t="shared" si="1"/>
        <v>-1942000</v>
      </c>
      <c r="K19" s="480">
        <f t="shared" si="2"/>
        <v>-1.942</v>
      </c>
      <c r="L19" s="478">
        <v>988358</v>
      </c>
      <c r="M19" s="479">
        <v>988359</v>
      </c>
      <c r="N19" s="479">
        <f>L19-M19</f>
        <v>-1</v>
      </c>
      <c r="O19" s="479">
        <f t="shared" si="3"/>
        <v>1000</v>
      </c>
      <c r="P19" s="480">
        <f t="shared" si="4"/>
        <v>0.001</v>
      </c>
      <c r="Q19" s="200"/>
    </row>
    <row r="20" spans="1:17" ht="15.75" customHeight="1">
      <c r="A20" s="379"/>
      <c r="B20" s="495" t="s">
        <v>25</v>
      </c>
      <c r="C20" s="469"/>
      <c r="D20" s="503"/>
      <c r="E20" s="458"/>
      <c r="F20" s="469"/>
      <c r="G20" s="478"/>
      <c r="H20" s="479"/>
      <c r="I20" s="479"/>
      <c r="J20" s="479"/>
      <c r="K20" s="480"/>
      <c r="L20" s="478"/>
      <c r="M20" s="479"/>
      <c r="N20" s="479"/>
      <c r="O20" s="479"/>
      <c r="P20" s="480"/>
      <c r="Q20" s="200"/>
    </row>
    <row r="21" spans="1:17" ht="15.75" customHeight="1">
      <c r="A21" s="379">
        <v>10</v>
      </c>
      <c r="B21" s="494" t="s">
        <v>16</v>
      </c>
      <c r="C21" s="469">
        <v>4864939</v>
      </c>
      <c r="D21" s="502" t="s">
        <v>13</v>
      </c>
      <c r="E21" s="458" t="s">
        <v>366</v>
      </c>
      <c r="F21" s="469">
        <v>-1000</v>
      </c>
      <c r="G21" s="478">
        <v>35688</v>
      </c>
      <c r="H21" s="479">
        <v>34698</v>
      </c>
      <c r="I21" s="479">
        <f t="shared" si="0"/>
        <v>990</v>
      </c>
      <c r="J21" s="479">
        <f t="shared" si="1"/>
        <v>-990000</v>
      </c>
      <c r="K21" s="480">
        <f t="shared" si="2"/>
        <v>-0.99</v>
      </c>
      <c r="L21" s="478">
        <v>9991</v>
      </c>
      <c r="M21" s="479">
        <v>9991</v>
      </c>
      <c r="N21" s="479">
        <f>L21-M21</f>
        <v>0</v>
      </c>
      <c r="O21" s="479">
        <f t="shared" si="3"/>
        <v>0</v>
      </c>
      <c r="P21" s="480">
        <f t="shared" si="4"/>
        <v>0</v>
      </c>
      <c r="Q21" s="200"/>
    </row>
    <row r="22" spans="1:17" ht="15.75" customHeight="1">
      <c r="A22" s="379">
        <v>11</v>
      </c>
      <c r="B22" s="494" t="s">
        <v>26</v>
      </c>
      <c r="C22" s="469">
        <v>4864940</v>
      </c>
      <c r="D22" s="502" t="s">
        <v>13</v>
      </c>
      <c r="E22" s="458" t="s">
        <v>366</v>
      </c>
      <c r="F22" s="469">
        <v>-1000</v>
      </c>
      <c r="G22" s="478">
        <v>4501</v>
      </c>
      <c r="H22" s="479">
        <v>5615</v>
      </c>
      <c r="I22" s="479">
        <f t="shared" si="0"/>
        <v>-1114</v>
      </c>
      <c r="J22" s="479">
        <f t="shared" si="1"/>
        <v>1114000</v>
      </c>
      <c r="K22" s="480">
        <f t="shared" si="2"/>
        <v>1.114</v>
      </c>
      <c r="L22" s="478">
        <v>4239</v>
      </c>
      <c r="M22" s="479">
        <v>4239</v>
      </c>
      <c r="N22" s="479">
        <f>L22-M22</f>
        <v>0</v>
      </c>
      <c r="O22" s="479">
        <f t="shared" si="3"/>
        <v>0</v>
      </c>
      <c r="P22" s="480">
        <f t="shared" si="4"/>
        <v>0</v>
      </c>
      <c r="Q22" s="200"/>
    </row>
    <row r="23" spans="1:17" ht="15.75" customHeight="1">
      <c r="A23" s="379">
        <v>12</v>
      </c>
      <c r="B23" s="494" t="s">
        <v>27</v>
      </c>
      <c r="C23" s="469">
        <v>4865060</v>
      </c>
      <c r="D23" s="502" t="s">
        <v>13</v>
      </c>
      <c r="E23" s="458" t="s">
        <v>366</v>
      </c>
      <c r="F23" s="469">
        <v>1000</v>
      </c>
      <c r="G23" s="478">
        <v>980020</v>
      </c>
      <c r="H23" s="479">
        <v>982870</v>
      </c>
      <c r="I23" s="479">
        <f t="shared" si="0"/>
        <v>-2850</v>
      </c>
      <c r="J23" s="479">
        <f t="shared" si="1"/>
        <v>-2850000</v>
      </c>
      <c r="K23" s="480">
        <f t="shared" si="2"/>
        <v>-2.85</v>
      </c>
      <c r="L23" s="478">
        <v>920614</v>
      </c>
      <c r="M23" s="479">
        <v>920614</v>
      </c>
      <c r="N23" s="479">
        <f>L23-M23</f>
        <v>0</v>
      </c>
      <c r="O23" s="479">
        <f t="shared" si="3"/>
        <v>0</v>
      </c>
      <c r="P23" s="480">
        <f t="shared" si="4"/>
        <v>0</v>
      </c>
      <c r="Q23" s="200"/>
    </row>
    <row r="24" spans="1:17" ht="15.75" customHeight="1">
      <c r="A24" s="379"/>
      <c r="B24" s="495" t="s">
        <v>28</v>
      </c>
      <c r="C24" s="469"/>
      <c r="D24" s="503"/>
      <c r="E24" s="458"/>
      <c r="F24" s="469"/>
      <c r="G24" s="478"/>
      <c r="H24" s="479"/>
      <c r="I24" s="479"/>
      <c r="J24" s="479"/>
      <c r="K24" s="480"/>
      <c r="L24" s="478"/>
      <c r="M24" s="479"/>
      <c r="N24" s="479"/>
      <c r="O24" s="479"/>
      <c r="P24" s="480"/>
      <c r="Q24" s="200"/>
    </row>
    <row r="25" spans="1:17" ht="15.75" customHeight="1">
      <c r="A25" s="379">
        <v>13</v>
      </c>
      <c r="B25" s="494" t="s">
        <v>16</v>
      </c>
      <c r="C25" s="469">
        <v>4865034</v>
      </c>
      <c r="D25" s="502" t="s">
        <v>13</v>
      </c>
      <c r="E25" s="458" t="s">
        <v>366</v>
      </c>
      <c r="F25" s="469">
        <v>-1000</v>
      </c>
      <c r="G25" s="478">
        <v>998031</v>
      </c>
      <c r="H25" s="479">
        <v>998584</v>
      </c>
      <c r="I25" s="479">
        <f t="shared" si="0"/>
        <v>-553</v>
      </c>
      <c r="J25" s="479">
        <f t="shared" si="1"/>
        <v>553000</v>
      </c>
      <c r="K25" s="480">
        <f t="shared" si="2"/>
        <v>0.553</v>
      </c>
      <c r="L25" s="478">
        <v>15284</v>
      </c>
      <c r="M25" s="479">
        <v>15285</v>
      </c>
      <c r="N25" s="479">
        <f>L25-M25</f>
        <v>-1</v>
      </c>
      <c r="O25" s="479">
        <f t="shared" si="3"/>
        <v>1000</v>
      </c>
      <c r="P25" s="480">
        <f t="shared" si="4"/>
        <v>0.001</v>
      </c>
      <c r="Q25" s="200"/>
    </row>
    <row r="26" spans="1:17" ht="15.75" customHeight="1">
      <c r="A26" s="379">
        <v>14</v>
      </c>
      <c r="B26" s="494" t="s">
        <v>17</v>
      </c>
      <c r="C26" s="469">
        <v>4865035</v>
      </c>
      <c r="D26" s="502" t="s">
        <v>13</v>
      </c>
      <c r="E26" s="458" t="s">
        <v>366</v>
      </c>
      <c r="F26" s="469">
        <v>-1000</v>
      </c>
      <c r="G26" s="478">
        <v>998261</v>
      </c>
      <c r="H26" s="479">
        <v>998328</v>
      </c>
      <c r="I26" s="479">
        <f t="shared" si="0"/>
        <v>-67</v>
      </c>
      <c r="J26" s="479">
        <f t="shared" si="1"/>
        <v>67000</v>
      </c>
      <c r="K26" s="480">
        <f t="shared" si="2"/>
        <v>0.067</v>
      </c>
      <c r="L26" s="478">
        <v>18282</v>
      </c>
      <c r="M26" s="479">
        <v>18265</v>
      </c>
      <c r="N26" s="479">
        <f>L26-M26</f>
        <v>17</v>
      </c>
      <c r="O26" s="479">
        <f t="shared" si="3"/>
        <v>-17000</v>
      </c>
      <c r="P26" s="480">
        <f t="shared" si="4"/>
        <v>-0.017</v>
      </c>
      <c r="Q26" s="200"/>
    </row>
    <row r="27" spans="1:17" ht="15.75" customHeight="1">
      <c r="A27" s="379">
        <v>15</v>
      </c>
      <c r="B27" s="494" t="s">
        <v>18</v>
      </c>
      <c r="C27" s="469">
        <v>4902500</v>
      </c>
      <c r="D27" s="502" t="s">
        <v>13</v>
      </c>
      <c r="E27" s="458" t="s">
        <v>366</v>
      </c>
      <c r="F27" s="469">
        <v>-1000</v>
      </c>
      <c r="G27" s="481">
        <v>716</v>
      </c>
      <c r="H27" s="482">
        <v>757</v>
      </c>
      <c r="I27" s="479">
        <f t="shared" si="0"/>
        <v>-41</v>
      </c>
      <c r="J27" s="479">
        <f t="shared" si="1"/>
        <v>41000</v>
      </c>
      <c r="K27" s="480">
        <f t="shared" si="2"/>
        <v>0.041</v>
      </c>
      <c r="L27" s="481">
        <v>20017</v>
      </c>
      <c r="M27" s="482">
        <v>20030</v>
      </c>
      <c r="N27" s="479">
        <f>L27-M27</f>
        <v>-13</v>
      </c>
      <c r="O27" s="479">
        <f t="shared" si="3"/>
        <v>13000</v>
      </c>
      <c r="P27" s="480">
        <f t="shared" si="4"/>
        <v>0.013</v>
      </c>
      <c r="Q27" s="200"/>
    </row>
    <row r="28" spans="1:17" ht="15.75" customHeight="1">
      <c r="A28" s="379"/>
      <c r="B28" s="494"/>
      <c r="C28" s="469"/>
      <c r="D28" s="502"/>
      <c r="E28" s="458"/>
      <c r="F28" s="469"/>
      <c r="G28" s="478"/>
      <c r="H28" s="479"/>
      <c r="I28" s="479"/>
      <c r="J28" s="479"/>
      <c r="K28" s="480"/>
      <c r="L28" s="478"/>
      <c r="M28" s="479"/>
      <c r="N28" s="479"/>
      <c r="O28" s="479"/>
      <c r="P28" s="480"/>
      <c r="Q28" s="200"/>
    </row>
    <row r="29" spans="1:17" ht="15.75" customHeight="1">
      <c r="A29" s="379"/>
      <c r="B29" s="495" t="s">
        <v>29</v>
      </c>
      <c r="C29" s="469"/>
      <c r="D29" s="503"/>
      <c r="E29" s="458"/>
      <c r="F29" s="469"/>
      <c r="G29" s="478"/>
      <c r="H29" s="479"/>
      <c r="I29" s="479"/>
      <c r="J29" s="479"/>
      <c r="K29" s="480"/>
      <c r="L29" s="478"/>
      <c r="M29" s="479"/>
      <c r="N29" s="479"/>
      <c r="O29" s="479"/>
      <c r="P29" s="480"/>
      <c r="Q29" s="200"/>
    </row>
    <row r="30" spans="1:17" ht="15.75" customHeight="1">
      <c r="A30" s="379">
        <v>16</v>
      </c>
      <c r="B30" s="494" t="s">
        <v>30</v>
      </c>
      <c r="C30" s="469">
        <v>4864886</v>
      </c>
      <c r="D30" s="502" t="s">
        <v>13</v>
      </c>
      <c r="E30" s="458" t="s">
        <v>366</v>
      </c>
      <c r="F30" s="469">
        <v>1000</v>
      </c>
      <c r="G30" s="478">
        <v>133</v>
      </c>
      <c r="H30" s="479">
        <v>128</v>
      </c>
      <c r="I30" s="479">
        <f t="shared" si="0"/>
        <v>5</v>
      </c>
      <c r="J30" s="479">
        <f t="shared" si="1"/>
        <v>5000</v>
      </c>
      <c r="K30" s="480">
        <f t="shared" si="2"/>
        <v>0.005</v>
      </c>
      <c r="L30" s="478">
        <v>31443</v>
      </c>
      <c r="M30" s="479">
        <v>31521</v>
      </c>
      <c r="N30" s="479">
        <f>L30-M30</f>
        <v>-78</v>
      </c>
      <c r="O30" s="479">
        <f t="shared" si="3"/>
        <v>-78000</v>
      </c>
      <c r="P30" s="480">
        <f t="shared" si="4"/>
        <v>-0.078</v>
      </c>
      <c r="Q30" s="200"/>
    </row>
    <row r="31" spans="1:17" ht="15.75" customHeight="1">
      <c r="A31" s="379">
        <v>17</v>
      </c>
      <c r="B31" s="494" t="s">
        <v>31</v>
      </c>
      <c r="C31" s="469">
        <v>4864887</v>
      </c>
      <c r="D31" s="502" t="s">
        <v>13</v>
      </c>
      <c r="E31" s="458" t="s">
        <v>366</v>
      </c>
      <c r="F31" s="469">
        <v>1000</v>
      </c>
      <c r="G31" s="478">
        <v>301</v>
      </c>
      <c r="H31" s="479">
        <v>285</v>
      </c>
      <c r="I31" s="479">
        <f t="shared" si="0"/>
        <v>16</v>
      </c>
      <c r="J31" s="479">
        <f t="shared" si="1"/>
        <v>16000</v>
      </c>
      <c r="K31" s="480">
        <f t="shared" si="2"/>
        <v>0.016</v>
      </c>
      <c r="L31" s="478">
        <v>26001</v>
      </c>
      <c r="M31" s="479">
        <v>26007</v>
      </c>
      <c r="N31" s="479">
        <f>L31-M31</f>
        <v>-6</v>
      </c>
      <c r="O31" s="479">
        <f t="shared" si="3"/>
        <v>-6000</v>
      </c>
      <c r="P31" s="480">
        <f t="shared" si="4"/>
        <v>-0.006</v>
      </c>
      <c r="Q31" s="200"/>
    </row>
    <row r="32" spans="1:17" ht="15.75" customHeight="1">
      <c r="A32" s="379">
        <v>18</v>
      </c>
      <c r="B32" s="494" t="s">
        <v>32</v>
      </c>
      <c r="C32" s="469">
        <v>4864798</v>
      </c>
      <c r="D32" s="502" t="s">
        <v>13</v>
      </c>
      <c r="E32" s="458" t="s">
        <v>366</v>
      </c>
      <c r="F32" s="469">
        <v>100</v>
      </c>
      <c r="G32" s="478">
        <v>804</v>
      </c>
      <c r="H32" s="479">
        <v>575</v>
      </c>
      <c r="I32" s="479">
        <f t="shared" si="0"/>
        <v>229</v>
      </c>
      <c r="J32" s="479">
        <f t="shared" si="1"/>
        <v>22900</v>
      </c>
      <c r="K32" s="480">
        <f t="shared" si="2"/>
        <v>0.0229</v>
      </c>
      <c r="L32" s="478">
        <v>96760</v>
      </c>
      <c r="M32" s="479">
        <v>96442</v>
      </c>
      <c r="N32" s="479">
        <f>L32-M32</f>
        <v>318</v>
      </c>
      <c r="O32" s="479">
        <f t="shared" si="3"/>
        <v>31800</v>
      </c>
      <c r="P32" s="480">
        <f t="shared" si="4"/>
        <v>0.0318</v>
      </c>
      <c r="Q32" s="200"/>
    </row>
    <row r="33" spans="1:17" ht="15.75" customHeight="1">
      <c r="A33" s="379">
        <v>19</v>
      </c>
      <c r="B33" s="494" t="s">
        <v>33</v>
      </c>
      <c r="C33" s="469">
        <v>4864799</v>
      </c>
      <c r="D33" s="502" t="s">
        <v>13</v>
      </c>
      <c r="E33" s="458" t="s">
        <v>366</v>
      </c>
      <c r="F33" s="469">
        <v>100</v>
      </c>
      <c r="G33" s="478">
        <v>1496</v>
      </c>
      <c r="H33" s="479">
        <v>1443</v>
      </c>
      <c r="I33" s="479">
        <f t="shared" si="0"/>
        <v>53</v>
      </c>
      <c r="J33" s="479">
        <f t="shared" si="1"/>
        <v>5300</v>
      </c>
      <c r="K33" s="480">
        <f t="shared" si="2"/>
        <v>0.0053</v>
      </c>
      <c r="L33" s="478">
        <v>149815</v>
      </c>
      <c r="M33" s="479">
        <v>148837</v>
      </c>
      <c r="N33" s="479">
        <f>L33-M33</f>
        <v>978</v>
      </c>
      <c r="O33" s="479">
        <f t="shared" si="3"/>
        <v>97800</v>
      </c>
      <c r="P33" s="480">
        <f t="shared" si="4"/>
        <v>0.0978</v>
      </c>
      <c r="Q33" s="200"/>
    </row>
    <row r="34" spans="1:17" ht="15.75" customHeight="1">
      <c r="A34" s="379">
        <v>20</v>
      </c>
      <c r="B34" s="494" t="s">
        <v>34</v>
      </c>
      <c r="C34" s="469">
        <v>4864888</v>
      </c>
      <c r="D34" s="502" t="s">
        <v>13</v>
      </c>
      <c r="E34" s="458" t="s">
        <v>366</v>
      </c>
      <c r="F34" s="469">
        <v>1000</v>
      </c>
      <c r="G34" s="481">
        <v>997045</v>
      </c>
      <c r="H34" s="482">
        <v>997055</v>
      </c>
      <c r="I34" s="479">
        <f t="shared" si="0"/>
        <v>-10</v>
      </c>
      <c r="J34" s="479">
        <f t="shared" si="1"/>
        <v>-10000</v>
      </c>
      <c r="K34" s="480">
        <f t="shared" si="2"/>
        <v>-0.01</v>
      </c>
      <c r="L34" s="481">
        <v>998935</v>
      </c>
      <c r="M34" s="482">
        <v>998777</v>
      </c>
      <c r="N34" s="479">
        <f>L34-M34</f>
        <v>158</v>
      </c>
      <c r="O34" s="479">
        <f t="shared" si="3"/>
        <v>158000</v>
      </c>
      <c r="P34" s="480">
        <f t="shared" si="4"/>
        <v>0.158</v>
      </c>
      <c r="Q34" s="200"/>
    </row>
    <row r="35" spans="1:17" ht="15.75" customHeight="1">
      <c r="A35" s="379"/>
      <c r="B35" s="496" t="s">
        <v>35</v>
      </c>
      <c r="C35" s="469"/>
      <c r="D35" s="502"/>
      <c r="E35" s="458"/>
      <c r="F35" s="469"/>
      <c r="G35" s="478"/>
      <c r="H35" s="479"/>
      <c r="I35" s="479"/>
      <c r="J35" s="479"/>
      <c r="K35" s="480"/>
      <c r="L35" s="478"/>
      <c r="M35" s="479"/>
      <c r="N35" s="479"/>
      <c r="O35" s="479"/>
      <c r="P35" s="480"/>
      <c r="Q35" s="200"/>
    </row>
    <row r="36" spans="1:17" ht="15.75" customHeight="1">
      <c r="A36" s="379">
        <v>21</v>
      </c>
      <c r="B36" s="494" t="s">
        <v>36</v>
      </c>
      <c r="C36" s="469">
        <v>4865057</v>
      </c>
      <c r="D36" s="502" t="s">
        <v>13</v>
      </c>
      <c r="E36" s="458" t="s">
        <v>366</v>
      </c>
      <c r="F36" s="469">
        <v>50</v>
      </c>
      <c r="G36" s="478">
        <v>659449</v>
      </c>
      <c r="H36" s="479">
        <v>659465</v>
      </c>
      <c r="I36" s="479">
        <f t="shared" si="0"/>
        <v>-16</v>
      </c>
      <c r="J36" s="479">
        <f t="shared" si="1"/>
        <v>-800</v>
      </c>
      <c r="K36" s="480">
        <f t="shared" si="2"/>
        <v>-0.0008</v>
      </c>
      <c r="L36" s="478">
        <v>804252</v>
      </c>
      <c r="M36" s="479">
        <v>805450</v>
      </c>
      <c r="N36" s="479">
        <f>L36-M36</f>
        <v>-1198</v>
      </c>
      <c r="O36" s="479">
        <f t="shared" si="3"/>
        <v>-59900</v>
      </c>
      <c r="P36" s="480">
        <f t="shared" si="4"/>
        <v>-0.0599</v>
      </c>
      <c r="Q36" s="200"/>
    </row>
    <row r="37" spans="1:17" ht="15.75" customHeight="1">
      <c r="A37" s="379">
        <v>22</v>
      </c>
      <c r="B37" s="494" t="s">
        <v>37</v>
      </c>
      <c r="C37" s="469">
        <v>4865058</v>
      </c>
      <c r="D37" s="502" t="s">
        <v>13</v>
      </c>
      <c r="E37" s="458" t="s">
        <v>366</v>
      </c>
      <c r="F37" s="469">
        <v>50</v>
      </c>
      <c r="G37" s="478">
        <v>665962</v>
      </c>
      <c r="H37" s="479">
        <v>666254</v>
      </c>
      <c r="I37" s="479">
        <f t="shared" si="0"/>
        <v>-292</v>
      </c>
      <c r="J37" s="479">
        <f t="shared" si="1"/>
        <v>-14600</v>
      </c>
      <c r="K37" s="480">
        <f t="shared" si="2"/>
        <v>-0.0146</v>
      </c>
      <c r="L37" s="478">
        <v>835007</v>
      </c>
      <c r="M37" s="479">
        <v>835711</v>
      </c>
      <c r="N37" s="479">
        <f>L37-M37</f>
        <v>-704</v>
      </c>
      <c r="O37" s="479">
        <f t="shared" si="3"/>
        <v>-35200</v>
      </c>
      <c r="P37" s="480">
        <f t="shared" si="4"/>
        <v>-0.0352</v>
      </c>
      <c r="Q37" s="200"/>
    </row>
    <row r="38" spans="1:17" ht="15.75" customHeight="1">
      <c r="A38" s="379">
        <v>23</v>
      </c>
      <c r="B38" s="494" t="s">
        <v>38</v>
      </c>
      <c r="C38" s="469">
        <v>4864889</v>
      </c>
      <c r="D38" s="502" t="s">
        <v>13</v>
      </c>
      <c r="E38" s="458" t="s">
        <v>366</v>
      </c>
      <c r="F38" s="469">
        <v>1000</v>
      </c>
      <c r="G38" s="481">
        <v>992329</v>
      </c>
      <c r="H38" s="482">
        <v>993305</v>
      </c>
      <c r="I38" s="479">
        <f t="shared" si="0"/>
        <v>-976</v>
      </c>
      <c r="J38" s="479">
        <f t="shared" si="1"/>
        <v>-976000</v>
      </c>
      <c r="K38" s="480">
        <f t="shared" si="2"/>
        <v>-0.976</v>
      </c>
      <c r="L38" s="481">
        <v>998658</v>
      </c>
      <c r="M38" s="482">
        <v>998658</v>
      </c>
      <c r="N38" s="479">
        <f>L38-M38</f>
        <v>0</v>
      </c>
      <c r="O38" s="479">
        <f t="shared" si="3"/>
        <v>0</v>
      </c>
      <c r="P38" s="480">
        <f t="shared" si="4"/>
        <v>0</v>
      </c>
      <c r="Q38" s="200"/>
    </row>
    <row r="39" spans="1:17" ht="15.75" customHeight="1">
      <c r="A39" s="379">
        <v>24</v>
      </c>
      <c r="B39" s="494" t="s">
        <v>39</v>
      </c>
      <c r="C39" s="469">
        <v>4864800</v>
      </c>
      <c r="D39" s="502" t="s">
        <v>13</v>
      </c>
      <c r="E39" s="458" t="s">
        <v>366</v>
      </c>
      <c r="F39" s="469">
        <v>100</v>
      </c>
      <c r="G39" s="481">
        <v>991743</v>
      </c>
      <c r="H39" s="482">
        <v>994864</v>
      </c>
      <c r="I39" s="479">
        <f t="shared" si="0"/>
        <v>-3121</v>
      </c>
      <c r="J39" s="479">
        <f t="shared" si="1"/>
        <v>-312100</v>
      </c>
      <c r="K39" s="480">
        <f t="shared" si="2"/>
        <v>-0.3121</v>
      </c>
      <c r="L39" s="481">
        <v>11898</v>
      </c>
      <c r="M39" s="482">
        <v>11898</v>
      </c>
      <c r="N39" s="479">
        <f>L39-M39</f>
        <v>0</v>
      </c>
      <c r="O39" s="479">
        <f t="shared" si="3"/>
        <v>0</v>
      </c>
      <c r="P39" s="480">
        <f t="shared" si="4"/>
        <v>0</v>
      </c>
      <c r="Q39" s="200"/>
    </row>
    <row r="40" spans="1:17" ht="15.75" customHeight="1">
      <c r="A40" s="379"/>
      <c r="B40" s="495" t="s">
        <v>40</v>
      </c>
      <c r="C40" s="469"/>
      <c r="D40" s="503"/>
      <c r="E40" s="458"/>
      <c r="F40" s="469"/>
      <c r="G40" s="478"/>
      <c r="H40" s="479"/>
      <c r="I40" s="479"/>
      <c r="J40" s="479"/>
      <c r="K40" s="480"/>
      <c r="L40" s="478"/>
      <c r="M40" s="479"/>
      <c r="N40" s="479"/>
      <c r="O40" s="479"/>
      <c r="P40" s="480"/>
      <c r="Q40" s="200"/>
    </row>
    <row r="41" spans="1:17" ht="15.75" customHeight="1">
      <c r="A41" s="379">
        <v>25</v>
      </c>
      <c r="B41" s="494" t="s">
        <v>41</v>
      </c>
      <c r="C41" s="469">
        <v>4865054</v>
      </c>
      <c r="D41" s="502" t="s">
        <v>13</v>
      </c>
      <c r="E41" s="458" t="s">
        <v>366</v>
      </c>
      <c r="F41" s="469">
        <v>-1000</v>
      </c>
      <c r="G41" s="481">
        <v>1872</v>
      </c>
      <c r="H41" s="479">
        <v>1221</v>
      </c>
      <c r="I41" s="479">
        <f t="shared" si="0"/>
        <v>651</v>
      </c>
      <c r="J41" s="479">
        <f t="shared" si="1"/>
        <v>-651000</v>
      </c>
      <c r="K41" s="480">
        <f t="shared" si="2"/>
        <v>-0.651</v>
      </c>
      <c r="L41" s="481">
        <v>979795</v>
      </c>
      <c r="M41" s="479">
        <v>979779</v>
      </c>
      <c r="N41" s="479">
        <f>L41-M41</f>
        <v>16</v>
      </c>
      <c r="O41" s="479">
        <f t="shared" si="3"/>
        <v>-16000</v>
      </c>
      <c r="P41" s="480">
        <f t="shared" si="4"/>
        <v>-0.016</v>
      </c>
      <c r="Q41" s="200"/>
    </row>
    <row r="42" spans="1:17" ht="15.75" customHeight="1">
      <c r="A42" s="379">
        <v>26</v>
      </c>
      <c r="B42" s="494" t="s">
        <v>17</v>
      </c>
      <c r="C42" s="469">
        <v>4865055</v>
      </c>
      <c r="D42" s="502" t="s">
        <v>13</v>
      </c>
      <c r="E42" s="458" t="s">
        <v>366</v>
      </c>
      <c r="F42" s="469">
        <v>-1000</v>
      </c>
      <c r="G42" s="478">
        <v>997215</v>
      </c>
      <c r="H42" s="479">
        <v>997073</v>
      </c>
      <c r="I42" s="479">
        <f t="shared" si="0"/>
        <v>142</v>
      </c>
      <c r="J42" s="479">
        <f t="shared" si="1"/>
        <v>-142000</v>
      </c>
      <c r="K42" s="480">
        <f t="shared" si="2"/>
        <v>-0.142</v>
      </c>
      <c r="L42" s="478">
        <v>950914</v>
      </c>
      <c r="M42" s="479">
        <v>950923</v>
      </c>
      <c r="N42" s="479">
        <f>L42-M42</f>
        <v>-9</v>
      </c>
      <c r="O42" s="479">
        <f t="shared" si="3"/>
        <v>9000</v>
      </c>
      <c r="P42" s="480">
        <f t="shared" si="4"/>
        <v>0.009</v>
      </c>
      <c r="Q42" s="200"/>
    </row>
    <row r="43" spans="1:17" ht="15.75" customHeight="1">
      <c r="A43" s="379"/>
      <c r="B43" s="495" t="s">
        <v>42</v>
      </c>
      <c r="C43" s="469"/>
      <c r="D43" s="503"/>
      <c r="E43" s="458"/>
      <c r="F43" s="469"/>
      <c r="G43" s="478"/>
      <c r="H43" s="479"/>
      <c r="I43" s="479"/>
      <c r="J43" s="479"/>
      <c r="K43" s="480"/>
      <c r="L43" s="478"/>
      <c r="M43" s="479"/>
      <c r="N43" s="479"/>
      <c r="O43" s="479"/>
      <c r="P43" s="480"/>
      <c r="Q43" s="200"/>
    </row>
    <row r="44" spans="1:17" ht="15.75" customHeight="1">
      <c r="A44" s="379">
        <v>27</v>
      </c>
      <c r="B44" s="494" t="s">
        <v>43</v>
      </c>
      <c r="C44" s="469">
        <v>4865056</v>
      </c>
      <c r="D44" s="502" t="s">
        <v>13</v>
      </c>
      <c r="E44" s="458" t="s">
        <v>366</v>
      </c>
      <c r="F44" s="469">
        <v>-1000</v>
      </c>
      <c r="G44" s="478">
        <v>995856</v>
      </c>
      <c r="H44" s="479">
        <v>996907</v>
      </c>
      <c r="I44" s="479">
        <f t="shared" si="0"/>
        <v>-1051</v>
      </c>
      <c r="J44" s="479">
        <f t="shared" si="1"/>
        <v>1051000</v>
      </c>
      <c r="K44" s="480">
        <f t="shared" si="2"/>
        <v>1.051</v>
      </c>
      <c r="L44" s="478">
        <v>959917</v>
      </c>
      <c r="M44" s="479">
        <v>959936</v>
      </c>
      <c r="N44" s="479">
        <f>L44-M44</f>
        <v>-19</v>
      </c>
      <c r="O44" s="479">
        <f t="shared" si="3"/>
        <v>19000</v>
      </c>
      <c r="P44" s="480">
        <f t="shared" si="4"/>
        <v>0.019</v>
      </c>
      <c r="Q44" s="200"/>
    </row>
    <row r="45" spans="1:17" ht="15.75" customHeight="1">
      <c r="A45" s="379"/>
      <c r="B45" s="496" t="s">
        <v>47</v>
      </c>
      <c r="C45" s="469"/>
      <c r="D45" s="502"/>
      <c r="E45" s="458"/>
      <c r="F45" s="469"/>
      <c r="G45" s="478"/>
      <c r="H45" s="479"/>
      <c r="I45" s="479"/>
      <c r="J45" s="479"/>
      <c r="K45" s="480"/>
      <c r="L45" s="478"/>
      <c r="M45" s="479"/>
      <c r="N45" s="479"/>
      <c r="O45" s="479"/>
      <c r="P45" s="480"/>
      <c r="Q45" s="200"/>
    </row>
    <row r="46" spans="1:17" ht="15.75" customHeight="1">
      <c r="A46" s="379"/>
      <c r="B46" s="496" t="s">
        <v>48</v>
      </c>
      <c r="C46" s="469"/>
      <c r="D46" s="502"/>
      <c r="E46" s="458"/>
      <c r="F46" s="469"/>
      <c r="G46" s="478"/>
      <c r="H46" s="479"/>
      <c r="I46" s="479"/>
      <c r="J46" s="479"/>
      <c r="K46" s="480"/>
      <c r="L46" s="478"/>
      <c r="M46" s="479"/>
      <c r="N46" s="479"/>
      <c r="O46" s="479"/>
      <c r="P46" s="480"/>
      <c r="Q46" s="200"/>
    </row>
    <row r="47" spans="1:17" ht="15.75" customHeight="1">
      <c r="A47" s="379"/>
      <c r="B47" s="496" t="s">
        <v>49</v>
      </c>
      <c r="C47" s="469"/>
      <c r="D47" s="502"/>
      <c r="E47" s="458"/>
      <c r="F47" s="469"/>
      <c r="G47" s="478"/>
      <c r="H47" s="479"/>
      <c r="I47" s="479"/>
      <c r="J47" s="479"/>
      <c r="K47" s="480"/>
      <c r="L47" s="478"/>
      <c r="M47" s="479"/>
      <c r="N47" s="479"/>
      <c r="O47" s="479"/>
      <c r="P47" s="480"/>
      <c r="Q47" s="200"/>
    </row>
    <row r="48" spans="1:17" ht="15.75" customHeight="1">
      <c r="A48" s="379">
        <v>28</v>
      </c>
      <c r="B48" s="494" t="s">
        <v>50</v>
      </c>
      <c r="C48" s="469">
        <v>4864843</v>
      </c>
      <c r="D48" s="502" t="s">
        <v>13</v>
      </c>
      <c r="E48" s="458" t="s">
        <v>366</v>
      </c>
      <c r="F48" s="469">
        <v>1000</v>
      </c>
      <c r="G48" s="478">
        <v>349</v>
      </c>
      <c r="H48" s="479">
        <v>347</v>
      </c>
      <c r="I48" s="479">
        <f t="shared" si="0"/>
        <v>2</v>
      </c>
      <c r="J48" s="479">
        <f t="shared" si="1"/>
        <v>2000</v>
      </c>
      <c r="K48" s="480">
        <f t="shared" si="2"/>
        <v>0.002</v>
      </c>
      <c r="L48" s="478">
        <v>12741</v>
      </c>
      <c r="M48" s="479">
        <v>12392</v>
      </c>
      <c r="N48" s="479">
        <f>L48-M48</f>
        <v>349</v>
      </c>
      <c r="O48" s="479">
        <f t="shared" si="3"/>
        <v>349000</v>
      </c>
      <c r="P48" s="480">
        <f t="shared" si="4"/>
        <v>0.349</v>
      </c>
      <c r="Q48" s="200"/>
    </row>
    <row r="49" spans="1:17" ht="15.75" customHeight="1" thickBot="1">
      <c r="A49" s="382">
        <v>29</v>
      </c>
      <c r="B49" s="497" t="s">
        <v>51</v>
      </c>
      <c r="C49" s="452">
        <v>4864844</v>
      </c>
      <c r="D49" s="504" t="s">
        <v>13</v>
      </c>
      <c r="E49" s="459" t="s">
        <v>366</v>
      </c>
      <c r="F49" s="452">
        <v>1000</v>
      </c>
      <c r="G49" s="483">
        <v>998947</v>
      </c>
      <c r="H49" s="484">
        <v>998945</v>
      </c>
      <c r="I49" s="484">
        <f t="shared" si="0"/>
        <v>2</v>
      </c>
      <c r="J49" s="484">
        <f t="shared" si="1"/>
        <v>2000</v>
      </c>
      <c r="K49" s="485">
        <f t="shared" si="2"/>
        <v>0.002</v>
      </c>
      <c r="L49" s="483">
        <v>3146</v>
      </c>
      <c r="M49" s="484">
        <v>3132</v>
      </c>
      <c r="N49" s="484">
        <f>L49-M49</f>
        <v>14</v>
      </c>
      <c r="O49" s="484">
        <f t="shared" si="3"/>
        <v>14000</v>
      </c>
      <c r="P49" s="485">
        <f t="shared" si="4"/>
        <v>0.014</v>
      </c>
      <c r="Q49" s="201"/>
    </row>
    <row r="50" spans="1:17" ht="15.75" customHeight="1" thickTop="1">
      <c r="A50" s="378"/>
      <c r="B50" s="498"/>
      <c r="C50" s="47"/>
      <c r="D50" s="503"/>
      <c r="E50" s="458"/>
      <c r="F50" s="47"/>
      <c r="G50" s="486"/>
      <c r="H50" s="479"/>
      <c r="I50" s="479"/>
      <c r="J50" s="479"/>
      <c r="K50" s="479"/>
      <c r="L50" s="486"/>
      <c r="M50" s="479"/>
      <c r="N50" s="479"/>
      <c r="O50" s="479"/>
      <c r="P50" s="479"/>
      <c r="Q50" s="27"/>
    </row>
    <row r="51" spans="1:17" ht="21.75" customHeight="1" thickBot="1">
      <c r="A51" s="380"/>
      <c r="B51" s="501" t="s">
        <v>331</v>
      </c>
      <c r="C51" s="47"/>
      <c r="D51" s="503"/>
      <c r="E51" s="458"/>
      <c r="F51" s="47"/>
      <c r="G51" s="479"/>
      <c r="H51" s="479"/>
      <c r="I51" s="479"/>
      <c r="J51" s="479"/>
      <c r="K51" s="479"/>
      <c r="L51" s="479"/>
      <c r="M51" s="479"/>
      <c r="N51" s="479"/>
      <c r="O51" s="479"/>
      <c r="P51" s="479"/>
      <c r="Q51" s="239" t="str">
        <f>Q1</f>
        <v>OCTOBER 2010</v>
      </c>
    </row>
    <row r="52" spans="1:17" ht="15.75" customHeight="1" thickTop="1">
      <c r="A52" s="377"/>
      <c r="B52" s="493" t="s">
        <v>52</v>
      </c>
      <c r="C52" s="449"/>
      <c r="D52" s="505"/>
      <c r="E52" s="505"/>
      <c r="F52" s="449"/>
      <c r="G52" s="487"/>
      <c r="H52" s="486"/>
      <c r="I52" s="486"/>
      <c r="J52" s="486"/>
      <c r="K52" s="488"/>
      <c r="L52" s="487"/>
      <c r="M52" s="486"/>
      <c r="N52" s="486"/>
      <c r="O52" s="486"/>
      <c r="P52" s="488"/>
      <c r="Q52" s="199"/>
    </row>
    <row r="53" spans="1:17" ht="15.75" customHeight="1">
      <c r="A53" s="379">
        <v>30</v>
      </c>
      <c r="B53" s="498" t="s">
        <v>89</v>
      </c>
      <c r="C53" s="469">
        <v>4865169</v>
      </c>
      <c r="D53" s="503" t="s">
        <v>13</v>
      </c>
      <c r="E53" s="458" t="s">
        <v>366</v>
      </c>
      <c r="F53" s="469">
        <v>1000</v>
      </c>
      <c r="G53" s="481">
        <v>54</v>
      </c>
      <c r="H53" s="482">
        <v>13</v>
      </c>
      <c r="I53" s="479">
        <f t="shared" si="0"/>
        <v>41</v>
      </c>
      <c r="J53" s="479">
        <f t="shared" si="1"/>
        <v>41000</v>
      </c>
      <c r="K53" s="480">
        <f t="shared" si="2"/>
        <v>0.041</v>
      </c>
      <c r="L53" s="481">
        <v>49878</v>
      </c>
      <c r="M53" s="482">
        <v>49326</v>
      </c>
      <c r="N53" s="479">
        <f>L53-M53</f>
        <v>552</v>
      </c>
      <c r="O53" s="479">
        <f t="shared" si="3"/>
        <v>552000</v>
      </c>
      <c r="P53" s="480">
        <f t="shared" si="4"/>
        <v>0.552</v>
      </c>
      <c r="Q53" s="200"/>
    </row>
    <row r="54" spans="1:17" ht="15.75" customHeight="1">
      <c r="A54" s="379"/>
      <c r="B54" s="495" t="s">
        <v>328</v>
      </c>
      <c r="C54" s="469"/>
      <c r="D54" s="503"/>
      <c r="E54" s="458"/>
      <c r="F54" s="469"/>
      <c r="G54" s="481"/>
      <c r="H54" s="482"/>
      <c r="I54" s="479"/>
      <c r="J54" s="479"/>
      <c r="K54" s="480"/>
      <c r="L54" s="481"/>
      <c r="M54" s="482"/>
      <c r="N54" s="479"/>
      <c r="O54" s="479"/>
      <c r="P54" s="480"/>
      <c r="Q54" s="200"/>
    </row>
    <row r="55" spans="1:17" ht="15.75" customHeight="1">
      <c r="A55" s="379">
        <v>31</v>
      </c>
      <c r="B55" s="494" t="s">
        <v>327</v>
      </c>
      <c r="C55" s="469">
        <v>4864824</v>
      </c>
      <c r="D55" s="503" t="s">
        <v>13</v>
      </c>
      <c r="E55" s="458" t="s">
        <v>366</v>
      </c>
      <c r="F55" s="469">
        <v>100</v>
      </c>
      <c r="G55" s="478">
        <v>7594</v>
      </c>
      <c r="H55" s="479">
        <v>7172</v>
      </c>
      <c r="I55" s="479">
        <f t="shared" si="0"/>
        <v>422</v>
      </c>
      <c r="J55" s="479">
        <f t="shared" si="1"/>
        <v>42200</v>
      </c>
      <c r="K55" s="480">
        <f t="shared" si="2"/>
        <v>0.0422</v>
      </c>
      <c r="L55" s="478">
        <v>43999</v>
      </c>
      <c r="M55" s="479">
        <v>43002</v>
      </c>
      <c r="N55" s="479">
        <f>L55-M55</f>
        <v>997</v>
      </c>
      <c r="O55" s="479">
        <f t="shared" si="3"/>
        <v>99700</v>
      </c>
      <c r="P55" s="480">
        <f t="shared" si="4"/>
        <v>0.0997</v>
      </c>
      <c r="Q55" s="200"/>
    </row>
    <row r="56" spans="1:17" ht="15.75" customHeight="1">
      <c r="A56" s="379"/>
      <c r="B56" s="494"/>
      <c r="C56" s="469"/>
      <c r="D56" s="502"/>
      <c r="E56" s="458"/>
      <c r="F56" s="469"/>
      <c r="G56" s="478"/>
      <c r="H56" s="479"/>
      <c r="I56" s="479"/>
      <c r="J56" s="479"/>
      <c r="K56" s="480"/>
      <c r="L56" s="478"/>
      <c r="M56" s="479"/>
      <c r="N56" s="479"/>
      <c r="O56" s="479"/>
      <c r="P56" s="480"/>
      <c r="Q56" s="200"/>
    </row>
    <row r="57" spans="1:17" ht="15.75" customHeight="1">
      <c r="A57" s="379"/>
      <c r="B57" s="409" t="s">
        <v>58</v>
      </c>
      <c r="C57" s="471"/>
      <c r="D57" s="506"/>
      <c r="E57" s="506"/>
      <c r="F57" s="471"/>
      <c r="G57" s="478"/>
      <c r="H57" s="479"/>
      <c r="I57" s="479"/>
      <c r="J57" s="479"/>
      <c r="K57" s="480"/>
      <c r="L57" s="478"/>
      <c r="M57" s="479"/>
      <c r="N57" s="479"/>
      <c r="O57" s="479"/>
      <c r="P57" s="480"/>
      <c r="Q57" s="200"/>
    </row>
    <row r="58" spans="1:17" ht="15.75" customHeight="1">
      <c r="A58" s="379">
        <v>32</v>
      </c>
      <c r="B58" s="499" t="s">
        <v>59</v>
      </c>
      <c r="C58" s="471">
        <v>4865090</v>
      </c>
      <c r="D58" s="507" t="s">
        <v>13</v>
      </c>
      <c r="E58" s="458" t="s">
        <v>366</v>
      </c>
      <c r="F58" s="471">
        <v>100</v>
      </c>
      <c r="G58" s="481">
        <v>6023</v>
      </c>
      <c r="H58" s="479">
        <v>5656</v>
      </c>
      <c r="I58" s="479">
        <f>G58-H58</f>
        <v>367</v>
      </c>
      <c r="J58" s="479">
        <f>$F58*I58</f>
        <v>36700</v>
      </c>
      <c r="K58" s="480">
        <f>J58/1000000</f>
        <v>0.0367</v>
      </c>
      <c r="L58" s="481">
        <v>6418</v>
      </c>
      <c r="M58" s="479">
        <v>6270</v>
      </c>
      <c r="N58" s="479">
        <f>L58-M58</f>
        <v>148</v>
      </c>
      <c r="O58" s="479">
        <f>$F58*N58</f>
        <v>14800</v>
      </c>
      <c r="P58" s="480">
        <f>O58/1000000</f>
        <v>0.0148</v>
      </c>
      <c r="Q58" s="591"/>
    </row>
    <row r="59" spans="1:17" ht="15.75" customHeight="1">
      <c r="A59" s="379">
        <v>33</v>
      </c>
      <c r="B59" s="499" t="s">
        <v>60</v>
      </c>
      <c r="C59" s="471">
        <v>4902519</v>
      </c>
      <c r="D59" s="507" t="s">
        <v>13</v>
      </c>
      <c r="E59" s="458" t="s">
        <v>366</v>
      </c>
      <c r="F59" s="471">
        <v>100</v>
      </c>
      <c r="G59" s="478">
        <v>8028</v>
      </c>
      <c r="H59" s="479">
        <v>7729</v>
      </c>
      <c r="I59" s="479">
        <f>G59-H59</f>
        <v>299</v>
      </c>
      <c r="J59" s="479">
        <f>$F59*I59</f>
        <v>29900</v>
      </c>
      <c r="K59" s="480">
        <f>J59/1000000</f>
        <v>0.0299</v>
      </c>
      <c r="L59" s="478">
        <v>24792</v>
      </c>
      <c r="M59" s="479">
        <v>24736</v>
      </c>
      <c r="N59" s="479">
        <f>L59-M59</f>
        <v>56</v>
      </c>
      <c r="O59" s="479">
        <f>$F59*N59</f>
        <v>5600</v>
      </c>
      <c r="P59" s="480">
        <f>O59/1000000</f>
        <v>0.0056</v>
      </c>
      <c r="Q59" s="200"/>
    </row>
    <row r="60" spans="1:17" ht="15.75" customHeight="1">
      <c r="A60" s="379">
        <v>34</v>
      </c>
      <c r="B60" s="499" t="s">
        <v>61</v>
      </c>
      <c r="C60" s="471">
        <v>4902520</v>
      </c>
      <c r="D60" s="507" t="s">
        <v>13</v>
      </c>
      <c r="E60" s="458" t="s">
        <v>366</v>
      </c>
      <c r="F60" s="471">
        <v>100</v>
      </c>
      <c r="G60" s="478">
        <v>12815</v>
      </c>
      <c r="H60" s="479">
        <v>12033</v>
      </c>
      <c r="I60" s="479">
        <f>G60-H60</f>
        <v>782</v>
      </c>
      <c r="J60" s="479">
        <f>$F60*I60</f>
        <v>78200</v>
      </c>
      <c r="K60" s="480">
        <f>J60/1000000</f>
        <v>0.0782</v>
      </c>
      <c r="L60" s="478">
        <v>32316</v>
      </c>
      <c r="M60" s="479">
        <v>32014</v>
      </c>
      <c r="N60" s="479">
        <f>L60-M60</f>
        <v>302</v>
      </c>
      <c r="O60" s="479">
        <f>$F60*N60</f>
        <v>30200</v>
      </c>
      <c r="P60" s="480">
        <f>O60/1000000</f>
        <v>0.0302</v>
      </c>
      <c r="Q60" s="200"/>
    </row>
    <row r="61" spans="1:17" ht="15.75" customHeight="1">
      <c r="A61" s="379"/>
      <c r="B61" s="409" t="s">
        <v>62</v>
      </c>
      <c r="C61" s="471"/>
      <c r="D61" s="506"/>
      <c r="E61" s="506"/>
      <c r="F61" s="471"/>
      <c r="G61" s="478"/>
      <c r="H61" s="479"/>
      <c r="I61" s="479"/>
      <c r="J61" s="479"/>
      <c r="K61" s="480"/>
      <c r="L61" s="478"/>
      <c r="M61" s="479"/>
      <c r="N61" s="479"/>
      <c r="O61" s="479"/>
      <c r="P61" s="480"/>
      <c r="Q61" s="200"/>
    </row>
    <row r="62" spans="1:17" ht="15.75" customHeight="1">
      <c r="A62" s="379">
        <v>35</v>
      </c>
      <c r="B62" s="499" t="s">
        <v>63</v>
      </c>
      <c r="C62" s="471">
        <v>4902521</v>
      </c>
      <c r="D62" s="507" t="s">
        <v>13</v>
      </c>
      <c r="E62" s="458" t="s">
        <v>366</v>
      </c>
      <c r="F62" s="471">
        <v>100</v>
      </c>
      <c r="G62" s="478">
        <v>25223</v>
      </c>
      <c r="H62" s="479">
        <v>24065</v>
      </c>
      <c r="I62" s="479">
        <f aca="true" t="shared" si="5" ref="I62:I68">G62-H62</f>
        <v>1158</v>
      </c>
      <c r="J62" s="479">
        <f aca="true" t="shared" si="6" ref="J62:J68">$F62*I62</f>
        <v>115800</v>
      </c>
      <c r="K62" s="480">
        <f aca="true" t="shared" si="7" ref="K62:K68">J62/1000000</f>
        <v>0.1158</v>
      </c>
      <c r="L62" s="478">
        <v>8520</v>
      </c>
      <c r="M62" s="479">
        <v>8484</v>
      </c>
      <c r="N62" s="479">
        <f aca="true" t="shared" si="8" ref="N62:N68">L62-M62</f>
        <v>36</v>
      </c>
      <c r="O62" s="479">
        <f aca="true" t="shared" si="9" ref="O62:O68">$F62*N62</f>
        <v>3600</v>
      </c>
      <c r="P62" s="480">
        <f aca="true" t="shared" si="10" ref="P62:P68">O62/1000000</f>
        <v>0.0036</v>
      </c>
      <c r="Q62" s="200"/>
    </row>
    <row r="63" spans="1:17" ht="15.75" customHeight="1">
      <c r="A63" s="379">
        <v>36</v>
      </c>
      <c r="B63" s="499" t="s">
        <v>64</v>
      </c>
      <c r="C63" s="471">
        <v>4902522</v>
      </c>
      <c r="D63" s="507" t="s">
        <v>13</v>
      </c>
      <c r="E63" s="458" t="s">
        <v>366</v>
      </c>
      <c r="F63" s="471">
        <v>100</v>
      </c>
      <c r="G63" s="478">
        <v>829</v>
      </c>
      <c r="H63" s="479">
        <v>796</v>
      </c>
      <c r="I63" s="479">
        <f t="shared" si="5"/>
        <v>33</v>
      </c>
      <c r="J63" s="479">
        <f t="shared" si="6"/>
        <v>3300</v>
      </c>
      <c r="K63" s="480">
        <f t="shared" si="7"/>
        <v>0.0033</v>
      </c>
      <c r="L63" s="478">
        <v>185</v>
      </c>
      <c r="M63" s="479">
        <v>185</v>
      </c>
      <c r="N63" s="479">
        <f t="shared" si="8"/>
        <v>0</v>
      </c>
      <c r="O63" s="479">
        <f t="shared" si="9"/>
        <v>0</v>
      </c>
      <c r="P63" s="480">
        <f t="shared" si="10"/>
        <v>0</v>
      </c>
      <c r="Q63" s="200"/>
    </row>
    <row r="64" spans="1:17" ht="15.75" customHeight="1">
      <c r="A64" s="379">
        <v>37</v>
      </c>
      <c r="B64" s="499" t="s">
        <v>65</v>
      </c>
      <c r="C64" s="471">
        <v>4902523</v>
      </c>
      <c r="D64" s="507" t="s">
        <v>13</v>
      </c>
      <c r="E64" s="458" t="s">
        <v>366</v>
      </c>
      <c r="F64" s="471">
        <v>100</v>
      </c>
      <c r="G64" s="478">
        <v>999815</v>
      </c>
      <c r="H64" s="479">
        <v>999815</v>
      </c>
      <c r="I64" s="479">
        <f t="shared" si="5"/>
        <v>0</v>
      </c>
      <c r="J64" s="479">
        <f t="shared" si="6"/>
        <v>0</v>
      </c>
      <c r="K64" s="480">
        <f t="shared" si="7"/>
        <v>0</v>
      </c>
      <c r="L64" s="481">
        <v>999943</v>
      </c>
      <c r="M64" s="479">
        <v>999943</v>
      </c>
      <c r="N64" s="479">
        <f t="shared" si="8"/>
        <v>0</v>
      </c>
      <c r="O64" s="479">
        <f t="shared" si="9"/>
        <v>0</v>
      </c>
      <c r="P64" s="480">
        <f t="shared" si="10"/>
        <v>0</v>
      </c>
      <c r="Q64" s="200"/>
    </row>
    <row r="65" spans="1:17" ht="15.75" customHeight="1">
      <c r="A65" s="379">
        <v>38</v>
      </c>
      <c r="B65" s="499" t="s">
        <v>66</v>
      </c>
      <c r="C65" s="471">
        <v>4902524</v>
      </c>
      <c r="D65" s="507" t="s">
        <v>13</v>
      </c>
      <c r="E65" s="458" t="s">
        <v>366</v>
      </c>
      <c r="F65" s="471">
        <v>100</v>
      </c>
      <c r="G65" s="481">
        <v>0</v>
      </c>
      <c r="H65" s="482">
        <v>0</v>
      </c>
      <c r="I65" s="479">
        <f t="shared" si="5"/>
        <v>0</v>
      </c>
      <c r="J65" s="479">
        <f t="shared" si="6"/>
        <v>0</v>
      </c>
      <c r="K65" s="480">
        <f t="shared" si="7"/>
        <v>0</v>
      </c>
      <c r="L65" s="481">
        <v>0</v>
      </c>
      <c r="M65" s="482">
        <v>0</v>
      </c>
      <c r="N65" s="479">
        <f t="shared" si="8"/>
        <v>0</v>
      </c>
      <c r="O65" s="479">
        <f t="shared" si="9"/>
        <v>0</v>
      </c>
      <c r="P65" s="480">
        <f t="shared" si="10"/>
        <v>0</v>
      </c>
      <c r="Q65" s="200"/>
    </row>
    <row r="66" spans="1:17" ht="15.75" customHeight="1">
      <c r="A66" s="379">
        <v>39</v>
      </c>
      <c r="B66" s="499" t="s">
        <v>67</v>
      </c>
      <c r="C66" s="471">
        <v>4902525</v>
      </c>
      <c r="D66" s="507" t="s">
        <v>13</v>
      </c>
      <c r="E66" s="458" t="s">
        <v>366</v>
      </c>
      <c r="F66" s="471">
        <v>100</v>
      </c>
      <c r="G66" s="481">
        <v>0</v>
      </c>
      <c r="H66" s="482">
        <v>0</v>
      </c>
      <c r="I66" s="479">
        <f t="shared" si="5"/>
        <v>0</v>
      </c>
      <c r="J66" s="479">
        <f t="shared" si="6"/>
        <v>0</v>
      </c>
      <c r="K66" s="480">
        <f t="shared" si="7"/>
        <v>0</v>
      </c>
      <c r="L66" s="481">
        <v>0</v>
      </c>
      <c r="M66" s="482">
        <v>0</v>
      </c>
      <c r="N66" s="479">
        <f t="shared" si="8"/>
        <v>0</v>
      </c>
      <c r="O66" s="479">
        <f t="shared" si="9"/>
        <v>0</v>
      </c>
      <c r="P66" s="480">
        <f t="shared" si="10"/>
        <v>0</v>
      </c>
      <c r="Q66" s="200"/>
    </row>
    <row r="67" spans="1:17" ht="15.75" customHeight="1">
      <c r="A67" s="379">
        <v>40</v>
      </c>
      <c r="B67" s="499" t="s">
        <v>68</v>
      </c>
      <c r="C67" s="471">
        <v>4902526</v>
      </c>
      <c r="D67" s="507" t="s">
        <v>13</v>
      </c>
      <c r="E67" s="458" t="s">
        <v>366</v>
      </c>
      <c r="F67" s="471">
        <v>100</v>
      </c>
      <c r="G67" s="478">
        <v>9898</v>
      </c>
      <c r="H67" s="479">
        <v>9409</v>
      </c>
      <c r="I67" s="479">
        <f t="shared" si="5"/>
        <v>489</v>
      </c>
      <c r="J67" s="479">
        <f t="shared" si="6"/>
        <v>48900</v>
      </c>
      <c r="K67" s="480">
        <f t="shared" si="7"/>
        <v>0.0489</v>
      </c>
      <c r="L67" s="478">
        <v>8307</v>
      </c>
      <c r="M67" s="479">
        <v>8268</v>
      </c>
      <c r="N67" s="479">
        <f t="shared" si="8"/>
        <v>39</v>
      </c>
      <c r="O67" s="479">
        <f t="shared" si="9"/>
        <v>3900</v>
      </c>
      <c r="P67" s="480">
        <f t="shared" si="10"/>
        <v>0.0039</v>
      </c>
      <c r="Q67" s="200"/>
    </row>
    <row r="68" spans="1:17" ht="15.75" customHeight="1">
      <c r="A68" s="379">
        <v>41</v>
      </c>
      <c r="B68" s="499" t="s">
        <v>69</v>
      </c>
      <c r="C68" s="471">
        <v>4902527</v>
      </c>
      <c r="D68" s="507" t="s">
        <v>13</v>
      </c>
      <c r="E68" s="458" t="s">
        <v>366</v>
      </c>
      <c r="F68" s="471">
        <v>100</v>
      </c>
      <c r="G68" s="478">
        <v>997881</v>
      </c>
      <c r="H68" s="479">
        <v>997958</v>
      </c>
      <c r="I68" s="479">
        <f t="shared" si="5"/>
        <v>-77</v>
      </c>
      <c r="J68" s="479">
        <f t="shared" si="6"/>
        <v>-7700</v>
      </c>
      <c r="K68" s="480">
        <f t="shared" si="7"/>
        <v>-0.0077</v>
      </c>
      <c r="L68" s="481">
        <v>999973</v>
      </c>
      <c r="M68" s="482">
        <v>999963</v>
      </c>
      <c r="N68" s="479">
        <f t="shared" si="8"/>
        <v>10</v>
      </c>
      <c r="O68" s="479">
        <f t="shared" si="9"/>
        <v>1000</v>
      </c>
      <c r="P68" s="480">
        <f t="shared" si="10"/>
        <v>0.001</v>
      </c>
      <c r="Q68" s="200"/>
    </row>
    <row r="69" spans="1:17" ht="15.75" customHeight="1">
      <c r="A69" s="379"/>
      <c r="B69" s="409" t="s">
        <v>70</v>
      </c>
      <c r="C69" s="471"/>
      <c r="D69" s="506"/>
      <c r="E69" s="506"/>
      <c r="F69" s="471"/>
      <c r="G69" s="478"/>
      <c r="H69" s="479"/>
      <c r="I69" s="479"/>
      <c r="J69" s="479"/>
      <c r="K69" s="480"/>
      <c r="L69" s="478"/>
      <c r="M69" s="479"/>
      <c r="N69" s="479"/>
      <c r="O69" s="479"/>
      <c r="P69" s="480"/>
      <c r="Q69" s="200"/>
    </row>
    <row r="70" spans="1:17" ht="15.75" customHeight="1">
      <c r="A70" s="379">
        <v>42</v>
      </c>
      <c r="B70" s="499" t="s">
        <v>71</v>
      </c>
      <c r="C70" s="471">
        <v>4902529</v>
      </c>
      <c r="D70" s="507" t="s">
        <v>13</v>
      </c>
      <c r="E70" s="458" t="s">
        <v>366</v>
      </c>
      <c r="F70" s="471">
        <v>500</v>
      </c>
      <c r="G70" s="478">
        <v>3077</v>
      </c>
      <c r="H70" s="479">
        <v>3071</v>
      </c>
      <c r="I70" s="479">
        <f>G70-H70</f>
        <v>6</v>
      </c>
      <c r="J70" s="479">
        <f>$F70*I70</f>
        <v>3000</v>
      </c>
      <c r="K70" s="480">
        <f>J70/1000000</f>
        <v>0.003</v>
      </c>
      <c r="L70" s="478">
        <v>25693</v>
      </c>
      <c r="M70" s="479">
        <v>25455</v>
      </c>
      <c r="N70" s="479">
        <f>L70-M70</f>
        <v>238</v>
      </c>
      <c r="O70" s="479">
        <f>$F70*N70</f>
        <v>119000</v>
      </c>
      <c r="P70" s="480">
        <f>O70/1000000</f>
        <v>0.119</v>
      </c>
      <c r="Q70" s="200"/>
    </row>
    <row r="71" spans="1:17" ht="15.75" customHeight="1">
      <c r="A71" s="379">
        <v>43</v>
      </c>
      <c r="B71" s="499" t="s">
        <v>72</v>
      </c>
      <c r="C71" s="471">
        <v>4902530</v>
      </c>
      <c r="D71" s="507" t="s">
        <v>13</v>
      </c>
      <c r="E71" s="458" t="s">
        <v>366</v>
      </c>
      <c r="F71" s="471">
        <v>500</v>
      </c>
      <c r="G71" s="478">
        <v>2878</v>
      </c>
      <c r="H71" s="479">
        <v>2856</v>
      </c>
      <c r="I71" s="479">
        <f>G71-H71</f>
        <v>22</v>
      </c>
      <c r="J71" s="479">
        <f>$F71*I71</f>
        <v>11000</v>
      </c>
      <c r="K71" s="480">
        <f>J71/1000000</f>
        <v>0.011</v>
      </c>
      <c r="L71" s="478">
        <v>17531</v>
      </c>
      <c r="M71" s="479">
        <v>17284</v>
      </c>
      <c r="N71" s="479">
        <f>L71-M71</f>
        <v>247</v>
      </c>
      <c r="O71" s="479">
        <f>$F71*N71</f>
        <v>123500</v>
      </c>
      <c r="P71" s="480">
        <f>O71/1000000</f>
        <v>0.1235</v>
      </c>
      <c r="Q71" s="200"/>
    </row>
    <row r="72" spans="1:17" ht="15.75" customHeight="1">
      <c r="A72" s="379">
        <v>44</v>
      </c>
      <c r="B72" s="499" t="s">
        <v>73</v>
      </c>
      <c r="C72" s="471">
        <v>4902531</v>
      </c>
      <c r="D72" s="507" t="s">
        <v>13</v>
      </c>
      <c r="E72" s="458" t="s">
        <v>366</v>
      </c>
      <c r="F72" s="471">
        <v>500</v>
      </c>
      <c r="G72" s="478">
        <v>2877</v>
      </c>
      <c r="H72" s="479">
        <v>2866</v>
      </c>
      <c r="I72" s="479">
        <f>G72-H72</f>
        <v>11</v>
      </c>
      <c r="J72" s="479">
        <f>$F72*I72</f>
        <v>5500</v>
      </c>
      <c r="K72" s="480">
        <f>J72/1000000</f>
        <v>0.0055</v>
      </c>
      <c r="L72" s="478">
        <v>11926</v>
      </c>
      <c r="M72" s="479">
        <v>11878</v>
      </c>
      <c r="N72" s="479">
        <f>L72-M72</f>
        <v>48</v>
      </c>
      <c r="O72" s="479">
        <f>$F72*N72</f>
        <v>24000</v>
      </c>
      <c r="P72" s="480">
        <f>O72/1000000</f>
        <v>0.024</v>
      </c>
      <c r="Q72" s="200"/>
    </row>
    <row r="73" spans="1:17" ht="15.75" customHeight="1">
      <c r="A73" s="379">
        <v>45</v>
      </c>
      <c r="B73" s="499" t="s">
        <v>74</v>
      </c>
      <c r="C73" s="471">
        <v>4902532</v>
      </c>
      <c r="D73" s="507" t="s">
        <v>13</v>
      </c>
      <c r="E73" s="458" t="s">
        <v>366</v>
      </c>
      <c r="F73" s="471">
        <v>500</v>
      </c>
      <c r="G73" s="478">
        <v>2948</v>
      </c>
      <c r="H73" s="479">
        <v>2939</v>
      </c>
      <c r="I73" s="479">
        <f>G73-H73</f>
        <v>9</v>
      </c>
      <c r="J73" s="479">
        <f>$F73*I73</f>
        <v>4500</v>
      </c>
      <c r="K73" s="480">
        <f>J73/1000000</f>
        <v>0.0045</v>
      </c>
      <c r="L73" s="481">
        <v>13555</v>
      </c>
      <c r="M73" s="482">
        <v>13391</v>
      </c>
      <c r="N73" s="479">
        <f>L73-M73</f>
        <v>164</v>
      </c>
      <c r="O73" s="479">
        <f>$F73*N73</f>
        <v>82000</v>
      </c>
      <c r="P73" s="480">
        <f>O73/1000000</f>
        <v>0.082</v>
      </c>
      <c r="Q73" s="200"/>
    </row>
    <row r="74" spans="1:17" ht="15.75" customHeight="1">
      <c r="A74" s="379"/>
      <c r="B74" s="409" t="s">
        <v>76</v>
      </c>
      <c r="C74" s="471"/>
      <c r="D74" s="506"/>
      <c r="E74" s="506"/>
      <c r="F74" s="471"/>
      <c r="G74" s="478"/>
      <c r="H74" s="479"/>
      <c r="I74" s="479"/>
      <c r="J74" s="479"/>
      <c r="K74" s="480"/>
      <c r="L74" s="478"/>
      <c r="M74" s="479"/>
      <c r="N74" s="479"/>
      <c r="O74" s="479"/>
      <c r="P74" s="480"/>
      <c r="Q74" s="200"/>
    </row>
    <row r="75" spans="1:17" ht="15.75" customHeight="1">
      <c r="A75" s="379">
        <v>46</v>
      </c>
      <c r="B75" s="499" t="s">
        <v>69</v>
      </c>
      <c r="C75" s="471">
        <v>4902535</v>
      </c>
      <c r="D75" s="507" t="s">
        <v>13</v>
      </c>
      <c r="E75" s="458" t="s">
        <v>366</v>
      </c>
      <c r="F75" s="471">
        <v>100</v>
      </c>
      <c r="G75" s="478">
        <v>999564</v>
      </c>
      <c r="H75" s="479">
        <v>999613</v>
      </c>
      <c r="I75" s="479">
        <f aca="true" t="shared" si="11" ref="I75:I80">G75-H75</f>
        <v>-49</v>
      </c>
      <c r="J75" s="479">
        <f aca="true" t="shared" si="12" ref="J75:J80">$F75*I75</f>
        <v>-4900</v>
      </c>
      <c r="K75" s="480">
        <f aca="true" t="shared" si="13" ref="K75:K80">J75/1000000</f>
        <v>-0.0049</v>
      </c>
      <c r="L75" s="478">
        <v>4633</v>
      </c>
      <c r="M75" s="479">
        <v>4606</v>
      </c>
      <c r="N75" s="479">
        <f aca="true" t="shared" si="14" ref="N75:N80">L75-M75</f>
        <v>27</v>
      </c>
      <c r="O75" s="479">
        <f aca="true" t="shared" si="15" ref="O75:O80">$F75*N75</f>
        <v>2700</v>
      </c>
      <c r="P75" s="480">
        <f aca="true" t="shared" si="16" ref="P75:P80">O75/1000000</f>
        <v>0.0027</v>
      </c>
      <c r="Q75" s="200"/>
    </row>
    <row r="76" spans="1:17" ht="15.75" customHeight="1">
      <c r="A76" s="379">
        <v>47</v>
      </c>
      <c r="B76" s="499" t="s">
        <v>77</v>
      </c>
      <c r="C76" s="471">
        <v>4902536</v>
      </c>
      <c r="D76" s="507" t="s">
        <v>13</v>
      </c>
      <c r="E76" s="458" t="s">
        <v>366</v>
      </c>
      <c r="F76" s="471">
        <v>100</v>
      </c>
      <c r="G76" s="478">
        <v>793</v>
      </c>
      <c r="H76" s="479">
        <v>745</v>
      </c>
      <c r="I76" s="479">
        <f t="shared" si="11"/>
        <v>48</v>
      </c>
      <c r="J76" s="479">
        <f t="shared" si="12"/>
        <v>4800</v>
      </c>
      <c r="K76" s="480">
        <f t="shared" si="13"/>
        <v>0.0048</v>
      </c>
      <c r="L76" s="478">
        <v>11326</v>
      </c>
      <c r="M76" s="479">
        <v>11270</v>
      </c>
      <c r="N76" s="479">
        <f t="shared" si="14"/>
        <v>56</v>
      </c>
      <c r="O76" s="479">
        <f t="shared" si="15"/>
        <v>5600</v>
      </c>
      <c r="P76" s="480">
        <f t="shared" si="16"/>
        <v>0.0056</v>
      </c>
      <c r="Q76" s="200"/>
    </row>
    <row r="77" spans="1:17" ht="15.75" customHeight="1">
      <c r="A77" s="379">
        <v>48</v>
      </c>
      <c r="B77" s="499" t="s">
        <v>90</v>
      </c>
      <c r="C77" s="471">
        <v>4902537</v>
      </c>
      <c r="D77" s="507" t="s">
        <v>13</v>
      </c>
      <c r="E77" s="458" t="s">
        <v>366</v>
      </c>
      <c r="F77" s="471">
        <v>100</v>
      </c>
      <c r="G77" s="478">
        <v>2595</v>
      </c>
      <c r="H77" s="479">
        <v>2247</v>
      </c>
      <c r="I77" s="479">
        <f t="shared" si="11"/>
        <v>348</v>
      </c>
      <c r="J77" s="479">
        <f t="shared" si="12"/>
        <v>34800</v>
      </c>
      <c r="K77" s="480">
        <f t="shared" si="13"/>
        <v>0.0348</v>
      </c>
      <c r="L77" s="478">
        <v>43661</v>
      </c>
      <c r="M77" s="479">
        <v>43523</v>
      </c>
      <c r="N77" s="479">
        <f t="shared" si="14"/>
        <v>138</v>
      </c>
      <c r="O77" s="479">
        <f t="shared" si="15"/>
        <v>13800</v>
      </c>
      <c r="P77" s="480">
        <f t="shared" si="16"/>
        <v>0.0138</v>
      </c>
      <c r="Q77" s="200"/>
    </row>
    <row r="78" spans="1:17" ht="15.75" customHeight="1">
      <c r="A78" s="379">
        <v>49</v>
      </c>
      <c r="B78" s="499" t="s">
        <v>78</v>
      </c>
      <c r="C78" s="471">
        <v>4902538</v>
      </c>
      <c r="D78" s="507" t="s">
        <v>13</v>
      </c>
      <c r="E78" s="458" t="s">
        <v>366</v>
      </c>
      <c r="F78" s="471">
        <v>100</v>
      </c>
      <c r="G78" s="478">
        <v>5415</v>
      </c>
      <c r="H78" s="479">
        <v>4886</v>
      </c>
      <c r="I78" s="479">
        <f t="shared" si="11"/>
        <v>529</v>
      </c>
      <c r="J78" s="479">
        <f t="shared" si="12"/>
        <v>52900</v>
      </c>
      <c r="K78" s="480">
        <f t="shared" si="13"/>
        <v>0.0529</v>
      </c>
      <c r="L78" s="478">
        <v>18716</v>
      </c>
      <c r="M78" s="479">
        <v>18608</v>
      </c>
      <c r="N78" s="479">
        <f t="shared" si="14"/>
        <v>108</v>
      </c>
      <c r="O78" s="479">
        <f t="shared" si="15"/>
        <v>10800</v>
      </c>
      <c r="P78" s="480">
        <f t="shared" si="16"/>
        <v>0.0108</v>
      </c>
      <c r="Q78" s="200"/>
    </row>
    <row r="79" spans="1:17" ht="15.75" customHeight="1">
      <c r="A79" s="379">
        <v>50</v>
      </c>
      <c r="B79" s="499" t="s">
        <v>79</v>
      </c>
      <c r="C79" s="471">
        <v>4902539</v>
      </c>
      <c r="D79" s="507" t="s">
        <v>13</v>
      </c>
      <c r="E79" s="458" t="s">
        <v>366</v>
      </c>
      <c r="F79" s="471">
        <v>100</v>
      </c>
      <c r="G79" s="478">
        <v>999939</v>
      </c>
      <c r="H79" s="479">
        <v>999957</v>
      </c>
      <c r="I79" s="479">
        <f t="shared" si="11"/>
        <v>-18</v>
      </c>
      <c r="J79" s="479">
        <f t="shared" si="12"/>
        <v>-1800</v>
      </c>
      <c r="K79" s="480">
        <f t="shared" si="13"/>
        <v>-0.0018</v>
      </c>
      <c r="L79" s="478">
        <v>273</v>
      </c>
      <c r="M79" s="479">
        <v>275</v>
      </c>
      <c r="N79" s="479">
        <f t="shared" si="14"/>
        <v>-2</v>
      </c>
      <c r="O79" s="479">
        <f t="shared" si="15"/>
        <v>-200</v>
      </c>
      <c r="P79" s="480">
        <f t="shared" si="16"/>
        <v>-0.0002</v>
      </c>
      <c r="Q79" s="200"/>
    </row>
    <row r="80" spans="1:17" ht="15.75" customHeight="1">
      <c r="A80" s="379">
        <v>51</v>
      </c>
      <c r="B80" s="499" t="s">
        <v>65</v>
      </c>
      <c r="C80" s="471">
        <v>4902540</v>
      </c>
      <c r="D80" s="507" t="s">
        <v>13</v>
      </c>
      <c r="E80" s="458" t="s">
        <v>366</v>
      </c>
      <c r="F80" s="471">
        <v>100</v>
      </c>
      <c r="G80" s="478">
        <v>15</v>
      </c>
      <c r="H80" s="479">
        <v>15</v>
      </c>
      <c r="I80" s="479">
        <f t="shared" si="11"/>
        <v>0</v>
      </c>
      <c r="J80" s="479">
        <f t="shared" si="12"/>
        <v>0</v>
      </c>
      <c r="K80" s="480">
        <f t="shared" si="13"/>
        <v>0</v>
      </c>
      <c r="L80" s="478">
        <v>13398</v>
      </c>
      <c r="M80" s="479">
        <v>13398</v>
      </c>
      <c r="N80" s="479">
        <f t="shared" si="14"/>
        <v>0</v>
      </c>
      <c r="O80" s="479">
        <f t="shared" si="15"/>
        <v>0</v>
      </c>
      <c r="P80" s="480">
        <f t="shared" si="16"/>
        <v>0</v>
      </c>
      <c r="Q80" s="200"/>
    </row>
    <row r="81" spans="1:17" ht="15.75" customHeight="1">
      <c r="A81" s="379"/>
      <c r="B81" s="499"/>
      <c r="C81" s="471"/>
      <c r="D81" s="507"/>
      <c r="E81" s="507"/>
      <c r="F81" s="471"/>
      <c r="G81" s="478"/>
      <c r="H81" s="479"/>
      <c r="I81" s="479"/>
      <c r="J81" s="479"/>
      <c r="K81" s="480"/>
      <c r="L81" s="478"/>
      <c r="M81" s="479"/>
      <c r="N81" s="479"/>
      <c r="O81" s="479"/>
      <c r="P81" s="480"/>
      <c r="Q81" s="200"/>
    </row>
    <row r="82" spans="1:17" ht="15.75" customHeight="1">
      <c r="A82" s="379"/>
      <c r="B82" s="409" t="s">
        <v>80</v>
      </c>
      <c r="C82" s="471"/>
      <c r="D82" s="506"/>
      <c r="E82" s="506"/>
      <c r="F82" s="471"/>
      <c r="G82" s="478"/>
      <c r="H82" s="479"/>
      <c r="I82" s="479"/>
      <c r="J82" s="479"/>
      <c r="K82" s="480"/>
      <c r="L82" s="478"/>
      <c r="M82" s="479"/>
      <c r="N82" s="479"/>
      <c r="O82" s="479"/>
      <c r="P82" s="480"/>
      <c r="Q82" s="200"/>
    </row>
    <row r="83" spans="1:17" ht="15.75" customHeight="1">
      <c r="A83" s="379">
        <v>52</v>
      </c>
      <c r="B83" s="499" t="s">
        <v>81</v>
      </c>
      <c r="C83" s="471">
        <v>4902541</v>
      </c>
      <c r="D83" s="507" t="s">
        <v>13</v>
      </c>
      <c r="E83" s="458" t="s">
        <v>366</v>
      </c>
      <c r="F83" s="471">
        <v>100</v>
      </c>
      <c r="G83" s="478">
        <v>578</v>
      </c>
      <c r="H83" s="479">
        <v>425</v>
      </c>
      <c r="I83" s="479">
        <f>G83-H83</f>
        <v>153</v>
      </c>
      <c r="J83" s="479">
        <f>$F83*I83</f>
        <v>15300</v>
      </c>
      <c r="K83" s="480">
        <f>J83/1000000</f>
        <v>0.0153</v>
      </c>
      <c r="L83" s="478">
        <v>52383</v>
      </c>
      <c r="M83" s="479">
        <v>51659</v>
      </c>
      <c r="N83" s="479">
        <f>L83-M83</f>
        <v>724</v>
      </c>
      <c r="O83" s="479">
        <f>$F83*N83</f>
        <v>72400</v>
      </c>
      <c r="P83" s="480">
        <f>O83/1000000</f>
        <v>0.0724</v>
      </c>
      <c r="Q83" s="200"/>
    </row>
    <row r="84" spans="1:17" ht="15.75" customHeight="1">
      <c r="A84" s="379">
        <v>53</v>
      </c>
      <c r="B84" s="499" t="s">
        <v>82</v>
      </c>
      <c r="C84" s="471">
        <v>4902542</v>
      </c>
      <c r="D84" s="507" t="s">
        <v>13</v>
      </c>
      <c r="E84" s="458" t="s">
        <v>366</v>
      </c>
      <c r="F84" s="471">
        <v>100</v>
      </c>
      <c r="G84" s="478">
        <v>166</v>
      </c>
      <c r="H84" s="479">
        <v>164</v>
      </c>
      <c r="I84" s="479">
        <f>G84-H84</f>
        <v>2</v>
      </c>
      <c r="J84" s="479">
        <f>$F84*I84</f>
        <v>200</v>
      </c>
      <c r="K84" s="480">
        <f>J84/1000000</f>
        <v>0.0002</v>
      </c>
      <c r="L84" s="478">
        <v>47882</v>
      </c>
      <c r="M84" s="479">
        <v>47498</v>
      </c>
      <c r="N84" s="479">
        <f>L84-M84</f>
        <v>384</v>
      </c>
      <c r="O84" s="479">
        <f>$F84*N84</f>
        <v>38400</v>
      </c>
      <c r="P84" s="480">
        <f>O84/1000000</f>
        <v>0.0384</v>
      </c>
      <c r="Q84" s="200"/>
    </row>
    <row r="85" spans="1:17" ht="15.75" customHeight="1">
      <c r="A85" s="379">
        <v>54</v>
      </c>
      <c r="B85" s="499" t="s">
        <v>83</v>
      </c>
      <c r="C85" s="471">
        <v>4902543</v>
      </c>
      <c r="D85" s="507" t="s">
        <v>13</v>
      </c>
      <c r="E85" s="458" t="s">
        <v>366</v>
      </c>
      <c r="F85" s="471">
        <v>100</v>
      </c>
      <c r="G85" s="478">
        <v>246</v>
      </c>
      <c r="H85" s="479">
        <v>241</v>
      </c>
      <c r="I85" s="479">
        <f>G85-H85</f>
        <v>5</v>
      </c>
      <c r="J85" s="479">
        <f>$F85*I85</f>
        <v>500</v>
      </c>
      <c r="K85" s="480">
        <f>J85/1000000</f>
        <v>0.0005</v>
      </c>
      <c r="L85" s="478">
        <v>68135</v>
      </c>
      <c r="M85" s="479">
        <v>66752</v>
      </c>
      <c r="N85" s="479">
        <f>L85-M85</f>
        <v>1383</v>
      </c>
      <c r="O85" s="479">
        <f>$F85*N85</f>
        <v>138300</v>
      </c>
      <c r="P85" s="480">
        <f>O85/1000000</f>
        <v>0.1383</v>
      </c>
      <c r="Q85" s="200"/>
    </row>
    <row r="86" spans="1:17" ht="15.75" customHeight="1">
      <c r="A86" s="379"/>
      <c r="B86" s="409" t="s">
        <v>35</v>
      </c>
      <c r="C86" s="471"/>
      <c r="D86" s="506"/>
      <c r="E86" s="506"/>
      <c r="F86" s="471"/>
      <c r="G86" s="478"/>
      <c r="H86" s="479"/>
      <c r="I86" s="479"/>
      <c r="J86" s="479"/>
      <c r="K86" s="480"/>
      <c r="L86" s="478"/>
      <c r="M86" s="479"/>
      <c r="N86" s="479"/>
      <c r="O86" s="479"/>
      <c r="P86" s="480"/>
      <c r="Q86" s="200"/>
    </row>
    <row r="87" spans="1:17" ht="15.75" customHeight="1">
      <c r="A87" s="379">
        <v>55</v>
      </c>
      <c r="B87" s="499" t="s">
        <v>75</v>
      </c>
      <c r="C87" s="471">
        <v>4864807</v>
      </c>
      <c r="D87" s="507" t="s">
        <v>13</v>
      </c>
      <c r="E87" s="458" t="s">
        <v>366</v>
      </c>
      <c r="F87" s="471">
        <v>100</v>
      </c>
      <c r="G87" s="481">
        <v>73751</v>
      </c>
      <c r="H87" s="479">
        <v>68618</v>
      </c>
      <c r="I87" s="479">
        <f>G87-H87</f>
        <v>5133</v>
      </c>
      <c r="J87" s="479">
        <f>$F87*I87</f>
        <v>513300</v>
      </c>
      <c r="K87" s="480">
        <f>J87/1000000</f>
        <v>0.5133</v>
      </c>
      <c r="L87" s="481">
        <v>25579</v>
      </c>
      <c r="M87" s="479">
        <v>25579</v>
      </c>
      <c r="N87" s="479">
        <f>L87-M87</f>
        <v>0</v>
      </c>
      <c r="O87" s="479">
        <f>$F87*N87</f>
        <v>0</v>
      </c>
      <c r="P87" s="480">
        <f>O87/1000000</f>
        <v>0</v>
      </c>
      <c r="Q87" s="200"/>
    </row>
    <row r="88" spans="1:17" ht="15.75" customHeight="1">
      <c r="A88" s="379">
        <v>56</v>
      </c>
      <c r="B88" s="499" t="s">
        <v>261</v>
      </c>
      <c r="C88" s="471">
        <v>4865086</v>
      </c>
      <c r="D88" s="507" t="s">
        <v>13</v>
      </c>
      <c r="E88" s="458" t="s">
        <v>366</v>
      </c>
      <c r="F88" s="471">
        <v>100</v>
      </c>
      <c r="G88" s="481">
        <v>6943</v>
      </c>
      <c r="H88" s="479">
        <v>6777</v>
      </c>
      <c r="I88" s="479">
        <f>G88-H88</f>
        <v>166</v>
      </c>
      <c r="J88" s="479">
        <f>$F88*I88</f>
        <v>16600</v>
      </c>
      <c r="K88" s="480">
        <f>J88/1000000</f>
        <v>0.0166</v>
      </c>
      <c r="L88" s="481">
        <v>25876</v>
      </c>
      <c r="M88" s="479">
        <v>25532</v>
      </c>
      <c r="N88" s="479">
        <f>L88-M88</f>
        <v>344</v>
      </c>
      <c r="O88" s="479">
        <f>$F88*N88</f>
        <v>34400</v>
      </c>
      <c r="P88" s="480">
        <f>O88/1000000</f>
        <v>0.0344</v>
      </c>
      <c r="Q88" s="200"/>
    </row>
    <row r="89" spans="1:17" ht="15.75" customHeight="1">
      <c r="A89" s="379">
        <v>57</v>
      </c>
      <c r="B89" s="499" t="s">
        <v>88</v>
      </c>
      <c r="C89" s="471">
        <v>4902571</v>
      </c>
      <c r="D89" s="507" t="s">
        <v>13</v>
      </c>
      <c r="E89" s="458" t="s">
        <v>366</v>
      </c>
      <c r="F89" s="471">
        <v>-300</v>
      </c>
      <c r="G89" s="478">
        <v>999999</v>
      </c>
      <c r="H89" s="479">
        <v>999999</v>
      </c>
      <c r="I89" s="479">
        <f>G89-H89</f>
        <v>0</v>
      </c>
      <c r="J89" s="479">
        <f>$F89*I89</f>
        <v>0</v>
      </c>
      <c r="K89" s="480">
        <f>J89/1000000</f>
        <v>0</v>
      </c>
      <c r="L89" s="478">
        <v>999943</v>
      </c>
      <c r="M89" s="479">
        <v>999947</v>
      </c>
      <c r="N89" s="479">
        <f>L89-M89</f>
        <v>-4</v>
      </c>
      <c r="O89" s="479">
        <f>$F89*N89</f>
        <v>1200</v>
      </c>
      <c r="P89" s="480">
        <f>O89/1000000</f>
        <v>0.0012</v>
      </c>
      <c r="Q89" s="200"/>
    </row>
    <row r="90" spans="1:17" ht="15.75" customHeight="1">
      <c r="A90" s="379"/>
      <c r="B90" s="499"/>
      <c r="C90" s="471"/>
      <c r="D90" s="507"/>
      <c r="E90" s="508"/>
      <c r="F90" s="471"/>
      <c r="G90" s="478"/>
      <c r="H90" s="479"/>
      <c r="I90" s="479"/>
      <c r="J90" s="479"/>
      <c r="K90" s="480"/>
      <c r="L90" s="478"/>
      <c r="M90" s="479"/>
      <c r="N90" s="479"/>
      <c r="O90" s="479"/>
      <c r="P90" s="480"/>
      <c r="Q90" s="200"/>
    </row>
    <row r="91" spans="1:17" ht="15.75" customHeight="1">
      <c r="A91" s="379"/>
      <c r="B91" s="495" t="s">
        <v>84</v>
      </c>
      <c r="C91" s="469"/>
      <c r="D91" s="502"/>
      <c r="E91" s="502"/>
      <c r="F91" s="469"/>
      <c r="G91" s="478"/>
      <c r="H91" s="479"/>
      <c r="I91" s="479"/>
      <c r="J91" s="479"/>
      <c r="K91" s="480"/>
      <c r="L91" s="478"/>
      <c r="M91" s="479"/>
      <c r="N91" s="479"/>
      <c r="O91" s="479"/>
      <c r="P91" s="480"/>
      <c r="Q91" s="200"/>
    </row>
    <row r="92" spans="1:17" ht="23.25">
      <c r="A92" s="448">
        <v>58</v>
      </c>
      <c r="B92" s="582" t="s">
        <v>85</v>
      </c>
      <c r="C92" s="469">
        <v>4902514</v>
      </c>
      <c r="D92" s="502" t="s">
        <v>13</v>
      </c>
      <c r="E92" s="458" t="s">
        <v>366</v>
      </c>
      <c r="F92" s="469">
        <v>-100</v>
      </c>
      <c r="G92" s="478">
        <v>341</v>
      </c>
      <c r="H92" s="479">
        <v>341</v>
      </c>
      <c r="I92" s="479">
        <f>G92-H92</f>
        <v>0</v>
      </c>
      <c r="J92" s="479">
        <f>$F92*I92</f>
        <v>0</v>
      </c>
      <c r="K92" s="480">
        <f>J92/1000000</f>
        <v>0</v>
      </c>
      <c r="L92" s="481">
        <v>839</v>
      </c>
      <c r="M92" s="482">
        <v>839</v>
      </c>
      <c r="N92" s="479">
        <f>L92-M92</f>
        <v>0</v>
      </c>
      <c r="O92" s="479">
        <f>$F92*N92</f>
        <v>0</v>
      </c>
      <c r="P92" s="480">
        <f>O92/1000000</f>
        <v>0</v>
      </c>
      <c r="Q92" s="200"/>
    </row>
    <row r="93" spans="1:17" ht="16.5">
      <c r="A93" s="448"/>
      <c r="B93" s="472"/>
      <c r="C93" s="469"/>
      <c r="D93" s="503"/>
      <c r="E93" s="458"/>
      <c r="F93" s="469"/>
      <c r="G93" s="481"/>
      <c r="H93" s="482"/>
      <c r="I93" s="482"/>
      <c r="J93" s="482"/>
      <c r="K93" s="489"/>
      <c r="L93" s="481"/>
      <c r="M93" s="482"/>
      <c r="N93" s="482"/>
      <c r="O93" s="482"/>
      <c r="P93" s="489"/>
      <c r="Q93" s="200"/>
    </row>
    <row r="94" spans="1:17" ht="23.25">
      <c r="A94" s="448">
        <v>59</v>
      </c>
      <c r="B94" s="582" t="s">
        <v>86</v>
      </c>
      <c r="C94" s="469">
        <v>4902516</v>
      </c>
      <c r="D94" s="502" t="s">
        <v>13</v>
      </c>
      <c r="E94" s="458" t="s">
        <v>366</v>
      </c>
      <c r="F94" s="469">
        <v>100</v>
      </c>
      <c r="G94" s="478">
        <v>999468</v>
      </c>
      <c r="H94" s="479">
        <v>999508</v>
      </c>
      <c r="I94" s="479">
        <f>G94-H94</f>
        <v>-40</v>
      </c>
      <c r="J94" s="479">
        <f>$F94*I94</f>
        <v>-4000</v>
      </c>
      <c r="K94" s="480">
        <f>J94/1000000</f>
        <v>-0.004</v>
      </c>
      <c r="L94" s="478">
        <v>999145</v>
      </c>
      <c r="M94" s="479">
        <v>999148</v>
      </c>
      <c r="N94" s="479">
        <f>L94-M94</f>
        <v>-3</v>
      </c>
      <c r="O94" s="479">
        <f>$F94*N94</f>
        <v>-300</v>
      </c>
      <c r="P94" s="480">
        <f>O94/1000000</f>
        <v>-0.0003</v>
      </c>
      <c r="Q94" s="200"/>
    </row>
    <row r="95" spans="1:17" ht="16.5">
      <c r="A95" s="448"/>
      <c r="B95" s="472"/>
      <c r="C95" s="469"/>
      <c r="D95" s="502"/>
      <c r="E95" s="458"/>
      <c r="F95" s="469"/>
      <c r="G95" s="481"/>
      <c r="H95" s="482"/>
      <c r="I95" s="482"/>
      <c r="J95" s="482"/>
      <c r="K95" s="489"/>
      <c r="L95" s="481"/>
      <c r="M95" s="482"/>
      <c r="N95" s="482"/>
      <c r="O95" s="482"/>
      <c r="P95" s="489"/>
      <c r="Q95" s="200"/>
    </row>
    <row r="96" spans="1:17" ht="15.75" customHeight="1" thickBot="1">
      <c r="A96" s="470"/>
      <c r="B96" s="473"/>
      <c r="C96" s="452"/>
      <c r="D96" s="435"/>
      <c r="E96" s="453"/>
      <c r="F96" s="435"/>
      <c r="G96" s="490"/>
      <c r="H96" s="491"/>
      <c r="I96" s="484"/>
      <c r="J96" s="484"/>
      <c r="K96" s="485"/>
      <c r="L96" s="490"/>
      <c r="M96" s="491"/>
      <c r="N96" s="484"/>
      <c r="O96" s="484"/>
      <c r="P96" s="485"/>
      <c r="Q96" s="201"/>
    </row>
    <row r="97" spans="7:16" ht="13.5" thickTop="1">
      <c r="G97" s="19"/>
      <c r="H97" s="19"/>
      <c r="I97" s="19"/>
      <c r="J97" s="19"/>
      <c r="L97" s="19"/>
      <c r="M97" s="19"/>
      <c r="N97" s="19"/>
      <c r="O97" s="19"/>
      <c r="P97" s="19"/>
    </row>
    <row r="98" spans="2:16" ht="12.75">
      <c r="B98" s="18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2:16" ht="18">
      <c r="B99" s="203" t="s">
        <v>260</v>
      </c>
      <c r="G99" s="19"/>
      <c r="H99" s="19"/>
      <c r="I99" s="19"/>
      <c r="J99" s="19"/>
      <c r="K99" s="202">
        <f>SUM(K8:K96)-K8</f>
        <v>-7.3292999999999955</v>
      </c>
      <c r="L99" s="19"/>
      <c r="M99" s="19"/>
      <c r="N99" s="19"/>
      <c r="O99" s="19"/>
      <c r="P99" s="202">
        <f>SUM(P8:P96)-P8</f>
        <v>4.171899999999997</v>
      </c>
    </row>
    <row r="100" spans="2:16" ht="12.75">
      <c r="B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5.75">
      <c r="A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7" ht="24" thickBot="1">
      <c r="A106" s="245" t="s">
        <v>259</v>
      </c>
      <c r="G106" s="21"/>
      <c r="H106" s="21"/>
      <c r="I106" s="106" t="s">
        <v>8</v>
      </c>
      <c r="J106" s="21"/>
      <c r="K106" s="21"/>
      <c r="L106" s="21"/>
      <c r="M106" s="21"/>
      <c r="N106" s="106" t="s">
        <v>7</v>
      </c>
      <c r="O106" s="21"/>
      <c r="P106" s="21"/>
      <c r="Q106" s="238" t="str">
        <f>Q1</f>
        <v>OCTOBER 2010</v>
      </c>
    </row>
    <row r="107" spans="1:17" ht="39.75" thickBot="1" thickTop="1">
      <c r="A107" s="107" t="s">
        <v>9</v>
      </c>
      <c r="B107" s="40" t="s">
        <v>10</v>
      </c>
      <c r="C107" s="41" t="s">
        <v>1</v>
      </c>
      <c r="D107" s="41" t="s">
        <v>2</v>
      </c>
      <c r="E107" s="41" t="s">
        <v>3</v>
      </c>
      <c r="F107" s="41" t="s">
        <v>11</v>
      </c>
      <c r="G107" s="43" t="str">
        <f>G5</f>
        <v>FINAL READING 01/11/10</v>
      </c>
      <c r="H107" s="41" t="str">
        <f>H5</f>
        <v>INTIAL READING 01/10/10</v>
      </c>
      <c r="I107" s="41" t="s">
        <v>4</v>
      </c>
      <c r="J107" s="41" t="s">
        <v>5</v>
      </c>
      <c r="K107" s="42" t="s">
        <v>6</v>
      </c>
      <c r="L107" s="43" t="str">
        <f>G5</f>
        <v>FINAL READING 01/11/10</v>
      </c>
      <c r="M107" s="41" t="str">
        <f>H5</f>
        <v>INTIAL READING 01/10/10</v>
      </c>
      <c r="N107" s="41" t="s">
        <v>4</v>
      </c>
      <c r="O107" s="41" t="s">
        <v>5</v>
      </c>
      <c r="P107" s="42" t="s">
        <v>6</v>
      </c>
      <c r="Q107" s="42" t="s">
        <v>329</v>
      </c>
    </row>
    <row r="108" spans="1:16" ht="8.25" customHeight="1" thickBot="1" thickTop="1">
      <c r="A108" s="15"/>
      <c r="B108" s="12"/>
      <c r="C108" s="11"/>
      <c r="D108" s="11"/>
      <c r="E108" s="11"/>
      <c r="F108" s="11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15.75" customHeight="1" thickTop="1">
      <c r="A109" s="474"/>
      <c r="B109" s="475" t="s">
        <v>29</v>
      </c>
      <c r="C109" s="449"/>
      <c r="D109" s="434"/>
      <c r="E109" s="434"/>
      <c r="F109" s="434"/>
      <c r="G109" s="111"/>
      <c r="H109" s="28"/>
      <c r="I109" s="28"/>
      <c r="J109" s="28"/>
      <c r="K109" s="29"/>
      <c r="L109" s="111"/>
      <c r="M109" s="28"/>
      <c r="N109" s="28"/>
      <c r="O109" s="28"/>
      <c r="P109" s="29"/>
      <c r="Q109" s="199"/>
    </row>
    <row r="110" spans="1:17" ht="15.75" customHeight="1">
      <c r="A110" s="448">
        <v>1</v>
      </c>
      <c r="B110" s="494" t="s">
        <v>87</v>
      </c>
      <c r="C110" s="469">
        <v>4865092</v>
      </c>
      <c r="D110" s="458" t="s">
        <v>13</v>
      </c>
      <c r="E110" s="458" t="s">
        <v>366</v>
      </c>
      <c r="F110" s="469">
        <v>-100</v>
      </c>
      <c r="G110" s="478">
        <v>3718</v>
      </c>
      <c r="H110" s="479">
        <v>3556</v>
      </c>
      <c r="I110" s="479">
        <f>G110-H110</f>
        <v>162</v>
      </c>
      <c r="J110" s="479">
        <f aca="true" t="shared" si="17" ref="J110:J121">$F110*I110</f>
        <v>-16200</v>
      </c>
      <c r="K110" s="480">
        <f aca="true" t="shared" si="18" ref="K110:K121">J110/1000000</f>
        <v>-0.0162</v>
      </c>
      <c r="L110" s="478">
        <v>7265</v>
      </c>
      <c r="M110" s="479">
        <v>7080</v>
      </c>
      <c r="N110" s="479">
        <f>L110-M110</f>
        <v>185</v>
      </c>
      <c r="O110" s="479">
        <f aca="true" t="shared" si="19" ref="O110:O121">$F110*N110</f>
        <v>-18500</v>
      </c>
      <c r="P110" s="480">
        <f aca="true" t="shared" si="20" ref="P110:P121">O110/1000000</f>
        <v>-0.0185</v>
      </c>
      <c r="Q110" s="200"/>
    </row>
    <row r="111" spans="1:17" ht="16.5">
      <c r="A111" s="448"/>
      <c r="B111" s="495" t="s">
        <v>44</v>
      </c>
      <c r="C111" s="469"/>
      <c r="D111" s="503"/>
      <c r="E111" s="503"/>
      <c r="F111" s="469"/>
      <c r="G111" s="478"/>
      <c r="H111" s="479"/>
      <c r="I111" s="479"/>
      <c r="J111" s="479"/>
      <c r="K111" s="480"/>
      <c r="L111" s="478"/>
      <c r="M111" s="479"/>
      <c r="N111" s="479"/>
      <c r="O111" s="479"/>
      <c r="P111" s="480"/>
      <c r="Q111" s="200"/>
    </row>
    <row r="112" spans="1:17" ht="16.5">
      <c r="A112" s="448">
        <v>2</v>
      </c>
      <c r="B112" s="494" t="s">
        <v>45</v>
      </c>
      <c r="C112" s="469">
        <v>4864954</v>
      </c>
      <c r="D112" s="502" t="s">
        <v>13</v>
      </c>
      <c r="E112" s="458" t="s">
        <v>366</v>
      </c>
      <c r="F112" s="469">
        <v>-1000</v>
      </c>
      <c r="G112" s="478">
        <v>4314</v>
      </c>
      <c r="H112" s="479">
        <v>3933</v>
      </c>
      <c r="I112" s="479">
        <f>G112-H112</f>
        <v>381</v>
      </c>
      <c r="J112" s="479">
        <f t="shared" si="17"/>
        <v>-381000</v>
      </c>
      <c r="K112" s="480">
        <f t="shared" si="18"/>
        <v>-0.381</v>
      </c>
      <c r="L112" s="478">
        <v>3268</v>
      </c>
      <c r="M112" s="479">
        <v>3267</v>
      </c>
      <c r="N112" s="479">
        <f>L112-M112</f>
        <v>1</v>
      </c>
      <c r="O112" s="479">
        <f t="shared" si="19"/>
        <v>-1000</v>
      </c>
      <c r="P112" s="480">
        <f t="shared" si="20"/>
        <v>-0.001</v>
      </c>
      <c r="Q112" s="200"/>
    </row>
    <row r="113" spans="1:17" ht="16.5">
      <c r="A113" s="448">
        <v>3</v>
      </c>
      <c r="B113" s="494" t="s">
        <v>46</v>
      </c>
      <c r="C113" s="469">
        <v>4864955</v>
      </c>
      <c r="D113" s="502" t="s">
        <v>13</v>
      </c>
      <c r="E113" s="458" t="s">
        <v>366</v>
      </c>
      <c r="F113" s="469">
        <v>-1000</v>
      </c>
      <c r="G113" s="478">
        <v>4886</v>
      </c>
      <c r="H113" s="479">
        <v>4424</v>
      </c>
      <c r="I113" s="479">
        <f>G113-H113</f>
        <v>462</v>
      </c>
      <c r="J113" s="479">
        <f t="shared" si="17"/>
        <v>-462000</v>
      </c>
      <c r="K113" s="480">
        <f t="shared" si="18"/>
        <v>-0.462</v>
      </c>
      <c r="L113" s="478">
        <v>3562</v>
      </c>
      <c r="M113" s="479">
        <v>3561</v>
      </c>
      <c r="N113" s="479">
        <f>L113-M113</f>
        <v>1</v>
      </c>
      <c r="O113" s="479">
        <f t="shared" si="19"/>
        <v>-1000</v>
      </c>
      <c r="P113" s="480">
        <f t="shared" si="20"/>
        <v>-0.001</v>
      </c>
      <c r="Q113" s="200"/>
    </row>
    <row r="114" spans="1:17" ht="16.5">
      <c r="A114" s="448"/>
      <c r="B114" s="495" t="s">
        <v>19</v>
      </c>
      <c r="C114" s="469"/>
      <c r="D114" s="502"/>
      <c r="E114" s="458"/>
      <c r="F114" s="469"/>
      <c r="G114" s="478"/>
      <c r="H114" s="479"/>
      <c r="I114" s="479"/>
      <c r="J114" s="479"/>
      <c r="K114" s="480"/>
      <c r="L114" s="478"/>
      <c r="M114" s="479"/>
      <c r="N114" s="479"/>
      <c r="O114" s="479"/>
      <c r="P114" s="480"/>
      <c r="Q114" s="200"/>
    </row>
    <row r="115" spans="1:17" ht="16.5">
      <c r="A115" s="448">
        <v>4</v>
      </c>
      <c r="B115" s="494" t="s">
        <v>20</v>
      </c>
      <c r="C115" s="469">
        <v>4864808</v>
      </c>
      <c r="D115" s="502" t="s">
        <v>13</v>
      </c>
      <c r="E115" s="458" t="s">
        <v>366</v>
      </c>
      <c r="F115" s="469">
        <v>-200</v>
      </c>
      <c r="G115" s="481">
        <v>2781</v>
      </c>
      <c r="H115" s="482">
        <v>2300</v>
      </c>
      <c r="I115" s="482">
        <f>G115-H115</f>
        <v>481</v>
      </c>
      <c r="J115" s="482">
        <f t="shared" si="17"/>
        <v>-96200</v>
      </c>
      <c r="K115" s="489">
        <f t="shared" si="18"/>
        <v>-0.0962</v>
      </c>
      <c r="L115" s="481">
        <v>3120</v>
      </c>
      <c r="M115" s="482">
        <v>1461</v>
      </c>
      <c r="N115" s="479">
        <f>L115-M115</f>
        <v>1659</v>
      </c>
      <c r="O115" s="479">
        <f t="shared" si="19"/>
        <v>-331800</v>
      </c>
      <c r="P115" s="480">
        <f t="shared" si="20"/>
        <v>-0.3318</v>
      </c>
      <c r="Q115" s="623"/>
    </row>
    <row r="116" spans="1:17" ht="16.5">
      <c r="A116" s="448">
        <v>5</v>
      </c>
      <c r="B116" s="494" t="s">
        <v>21</v>
      </c>
      <c r="C116" s="469">
        <v>4864841</v>
      </c>
      <c r="D116" s="502" t="s">
        <v>13</v>
      </c>
      <c r="E116" s="458" t="s">
        <v>366</v>
      </c>
      <c r="F116" s="469">
        <v>-1000</v>
      </c>
      <c r="G116" s="478">
        <v>9842</v>
      </c>
      <c r="H116" s="482">
        <v>9723</v>
      </c>
      <c r="I116" s="479">
        <f>G116-H116</f>
        <v>119</v>
      </c>
      <c r="J116" s="479">
        <f t="shared" si="17"/>
        <v>-119000</v>
      </c>
      <c r="K116" s="480">
        <f t="shared" si="18"/>
        <v>-0.119</v>
      </c>
      <c r="L116" s="478">
        <v>10336</v>
      </c>
      <c r="M116" s="482">
        <v>10144</v>
      </c>
      <c r="N116" s="479">
        <f>L116-M116</f>
        <v>192</v>
      </c>
      <c r="O116" s="479">
        <f t="shared" si="19"/>
        <v>-192000</v>
      </c>
      <c r="P116" s="480">
        <f t="shared" si="20"/>
        <v>-0.192</v>
      </c>
      <c r="Q116" s="200"/>
    </row>
    <row r="117" spans="1:17" ht="16.5">
      <c r="A117" s="448"/>
      <c r="B117" s="494"/>
      <c r="C117" s="469"/>
      <c r="D117" s="502"/>
      <c r="E117" s="458"/>
      <c r="F117" s="469"/>
      <c r="G117" s="492"/>
      <c r="H117" s="482"/>
      <c r="I117" s="479"/>
      <c r="J117" s="479"/>
      <c r="K117" s="480"/>
      <c r="L117" s="492"/>
      <c r="M117" s="482"/>
      <c r="N117" s="479"/>
      <c r="O117" s="479"/>
      <c r="P117" s="480"/>
      <c r="Q117" s="200"/>
    </row>
    <row r="118" spans="1:17" ht="16.5">
      <c r="A118" s="476"/>
      <c r="B118" s="500" t="s">
        <v>53</v>
      </c>
      <c r="C118" s="443"/>
      <c r="D118" s="509"/>
      <c r="E118" s="509"/>
      <c r="F118" s="477"/>
      <c r="G118" s="492"/>
      <c r="H118" s="311"/>
      <c r="I118" s="479"/>
      <c r="J118" s="479"/>
      <c r="K118" s="480"/>
      <c r="L118" s="492"/>
      <c r="M118" s="311"/>
      <c r="N118" s="479"/>
      <c r="O118" s="479"/>
      <c r="P118" s="480"/>
      <c r="Q118" s="200"/>
    </row>
    <row r="119" spans="1:17" ht="16.5">
      <c r="A119" s="448">
        <v>6</v>
      </c>
      <c r="B119" s="498" t="s">
        <v>54</v>
      </c>
      <c r="C119" s="469">
        <v>4864792</v>
      </c>
      <c r="D119" s="503" t="s">
        <v>13</v>
      </c>
      <c r="E119" s="458" t="s">
        <v>366</v>
      </c>
      <c r="F119" s="469">
        <v>-100</v>
      </c>
      <c r="G119" s="478">
        <v>28837</v>
      </c>
      <c r="H119" s="479">
        <v>28070</v>
      </c>
      <c r="I119" s="479">
        <f>G119-H119</f>
        <v>767</v>
      </c>
      <c r="J119" s="479">
        <f t="shared" si="17"/>
        <v>-76700</v>
      </c>
      <c r="K119" s="480">
        <f t="shared" si="18"/>
        <v>-0.0767</v>
      </c>
      <c r="L119" s="478">
        <v>147831</v>
      </c>
      <c r="M119" s="479">
        <v>147653</v>
      </c>
      <c r="N119" s="479">
        <f>L119-M119</f>
        <v>178</v>
      </c>
      <c r="O119" s="479">
        <f t="shared" si="19"/>
        <v>-17800</v>
      </c>
      <c r="P119" s="480">
        <f t="shared" si="20"/>
        <v>-0.0178</v>
      </c>
      <c r="Q119" s="200"/>
    </row>
    <row r="120" spans="1:17" ht="16.5">
      <c r="A120" s="448"/>
      <c r="B120" s="496" t="s">
        <v>55</v>
      </c>
      <c r="C120" s="469"/>
      <c r="D120" s="502"/>
      <c r="E120" s="458"/>
      <c r="F120" s="469"/>
      <c r="G120" s="478"/>
      <c r="H120" s="479"/>
      <c r="I120" s="479"/>
      <c r="J120" s="479"/>
      <c r="K120" s="480"/>
      <c r="L120" s="478"/>
      <c r="M120" s="479"/>
      <c r="N120" s="479"/>
      <c r="O120" s="479"/>
      <c r="P120" s="480"/>
      <c r="Q120" s="200"/>
    </row>
    <row r="121" spans="1:17" ht="16.5">
      <c r="A121" s="448">
        <v>7</v>
      </c>
      <c r="B121" s="583" t="s">
        <v>369</v>
      </c>
      <c r="C121" s="469">
        <v>4865170</v>
      </c>
      <c r="D121" s="503" t="s">
        <v>13</v>
      </c>
      <c r="E121" s="458" t="s">
        <v>366</v>
      </c>
      <c r="F121" s="469">
        <v>-1000</v>
      </c>
      <c r="G121" s="478">
        <v>0</v>
      </c>
      <c r="H121" s="479">
        <v>0</v>
      </c>
      <c r="I121" s="479">
        <f>G121-H121</f>
        <v>0</v>
      </c>
      <c r="J121" s="479">
        <f t="shared" si="17"/>
        <v>0</v>
      </c>
      <c r="K121" s="480">
        <f t="shared" si="18"/>
        <v>0</v>
      </c>
      <c r="L121" s="478">
        <v>999975</v>
      </c>
      <c r="M121" s="479">
        <v>999975</v>
      </c>
      <c r="N121" s="479">
        <f>L121-M121</f>
        <v>0</v>
      </c>
      <c r="O121" s="479">
        <f t="shared" si="19"/>
        <v>0</v>
      </c>
      <c r="P121" s="480">
        <f t="shared" si="20"/>
        <v>0</v>
      </c>
      <c r="Q121" s="200"/>
    </row>
    <row r="122" spans="1:17" ht="16.5">
      <c r="A122" s="448"/>
      <c r="B122" s="495" t="s">
        <v>40</v>
      </c>
      <c r="C122" s="469"/>
      <c r="D122" s="503"/>
      <c r="E122" s="458"/>
      <c r="F122" s="469"/>
      <c r="G122" s="478"/>
      <c r="H122" s="479"/>
      <c r="I122" s="479"/>
      <c r="J122" s="479"/>
      <c r="K122" s="480"/>
      <c r="L122" s="478"/>
      <c r="M122" s="479"/>
      <c r="N122" s="479"/>
      <c r="O122" s="479"/>
      <c r="P122" s="480"/>
      <c r="Q122" s="200"/>
    </row>
    <row r="123" spans="1:17" ht="16.5">
      <c r="A123" s="448">
        <v>8</v>
      </c>
      <c r="B123" s="494" t="s">
        <v>383</v>
      </c>
      <c r="C123" s="469">
        <v>4864961</v>
      </c>
      <c r="D123" s="502" t="s">
        <v>13</v>
      </c>
      <c r="E123" s="458" t="s">
        <v>366</v>
      </c>
      <c r="F123" s="469">
        <v>-1000</v>
      </c>
      <c r="G123" s="481">
        <v>987993</v>
      </c>
      <c r="H123" s="482">
        <v>989434</v>
      </c>
      <c r="I123" s="479">
        <f>G123-H123</f>
        <v>-1441</v>
      </c>
      <c r="J123" s="479">
        <f>$F123*I123</f>
        <v>1441000</v>
      </c>
      <c r="K123" s="480">
        <f>J123/1000000</f>
        <v>1.441</v>
      </c>
      <c r="L123" s="481">
        <v>994126</v>
      </c>
      <c r="M123" s="482">
        <v>994126</v>
      </c>
      <c r="N123" s="479">
        <f>L123-M123</f>
        <v>0</v>
      </c>
      <c r="O123" s="479">
        <f>$F123*N123</f>
        <v>0</v>
      </c>
      <c r="P123" s="480">
        <f>O123/1000000</f>
        <v>0</v>
      </c>
      <c r="Q123" s="200"/>
    </row>
    <row r="124" spans="1:17" ht="13.5" thickBot="1">
      <c r="A124" s="54"/>
      <c r="B124" s="185"/>
      <c r="C124" s="56"/>
      <c r="D124" s="119"/>
      <c r="E124" s="186"/>
      <c r="F124" s="119"/>
      <c r="G124" s="135"/>
      <c r="H124" s="136"/>
      <c r="I124" s="136"/>
      <c r="J124" s="136"/>
      <c r="K124" s="141"/>
      <c r="L124" s="135"/>
      <c r="M124" s="136"/>
      <c r="N124" s="136"/>
      <c r="O124" s="136"/>
      <c r="P124" s="141"/>
      <c r="Q124" s="201"/>
    </row>
    <row r="125" ht="13.5" thickTop="1"/>
    <row r="126" spans="2:16" ht="18">
      <c r="B126" s="205" t="s">
        <v>330</v>
      </c>
      <c r="K126" s="204">
        <f>SUM(K110:K124)</f>
        <v>0.28990000000000027</v>
      </c>
      <c r="P126" s="204">
        <f>SUM(P110:P124)</f>
        <v>-0.5621</v>
      </c>
    </row>
    <row r="127" spans="11:16" ht="15.75">
      <c r="K127" s="115"/>
      <c r="P127" s="115"/>
    </row>
    <row r="128" spans="11:16" ht="15.75">
      <c r="K128" s="115"/>
      <c r="P128" s="115"/>
    </row>
    <row r="129" spans="11:16" ht="15.75">
      <c r="K129" s="115"/>
      <c r="P129" s="115"/>
    </row>
    <row r="130" spans="11:16" ht="15.75">
      <c r="K130" s="115"/>
      <c r="P130" s="115"/>
    </row>
    <row r="131" spans="11:16" ht="15.75">
      <c r="K131" s="115"/>
      <c r="P131" s="115"/>
    </row>
    <row r="132" spans="11:16" ht="15.75">
      <c r="K132" s="115"/>
      <c r="P132" s="115"/>
    </row>
    <row r="133" ht="13.5" thickBot="1"/>
    <row r="134" spans="1:17" ht="31.5" customHeight="1">
      <c r="A134" s="188" t="s">
        <v>262</v>
      </c>
      <c r="B134" s="189"/>
      <c r="C134" s="189"/>
      <c r="D134" s="190"/>
      <c r="E134" s="191"/>
      <c r="F134" s="190"/>
      <c r="G134" s="190"/>
      <c r="H134" s="189"/>
      <c r="I134" s="192"/>
      <c r="J134" s="193"/>
      <c r="K134" s="194"/>
      <c r="L134" s="59"/>
      <c r="M134" s="59"/>
      <c r="N134" s="59"/>
      <c r="O134" s="59"/>
      <c r="P134" s="59"/>
      <c r="Q134" s="60"/>
    </row>
    <row r="135" spans="1:17" ht="28.5" customHeight="1">
      <c r="A135" s="195" t="s">
        <v>325</v>
      </c>
      <c r="B135" s="112"/>
      <c r="C135" s="112"/>
      <c r="D135" s="112"/>
      <c r="E135" s="113"/>
      <c r="F135" s="112"/>
      <c r="G135" s="112"/>
      <c r="H135" s="112"/>
      <c r="I135" s="114"/>
      <c r="J135" s="112"/>
      <c r="K135" s="187">
        <f>K99</f>
        <v>-7.3292999999999955</v>
      </c>
      <c r="L135" s="21"/>
      <c r="M135" s="21"/>
      <c r="N135" s="21"/>
      <c r="O135" s="21"/>
      <c r="P135" s="187">
        <f>P99</f>
        <v>4.171899999999997</v>
      </c>
      <c r="Q135" s="61"/>
    </row>
    <row r="136" spans="1:17" ht="28.5" customHeight="1">
      <c r="A136" s="195" t="s">
        <v>326</v>
      </c>
      <c r="B136" s="112"/>
      <c r="C136" s="112"/>
      <c r="D136" s="112"/>
      <c r="E136" s="113"/>
      <c r="F136" s="112"/>
      <c r="G136" s="112"/>
      <c r="H136" s="112"/>
      <c r="I136" s="114"/>
      <c r="J136" s="112"/>
      <c r="K136" s="187">
        <f>K126</f>
        <v>0.28990000000000027</v>
      </c>
      <c r="L136" s="21"/>
      <c r="M136" s="21"/>
      <c r="N136" s="21"/>
      <c r="O136" s="21"/>
      <c r="P136" s="187">
        <f>P126</f>
        <v>-0.5621</v>
      </c>
      <c r="Q136" s="61"/>
    </row>
    <row r="137" spans="1:17" ht="28.5" customHeight="1">
      <c r="A137" s="195" t="s">
        <v>263</v>
      </c>
      <c r="B137" s="112"/>
      <c r="C137" s="112"/>
      <c r="D137" s="112"/>
      <c r="E137" s="113"/>
      <c r="F137" s="112"/>
      <c r="G137" s="112"/>
      <c r="H137" s="112"/>
      <c r="I137" s="114"/>
      <c r="J137" s="112"/>
      <c r="K137" s="187">
        <f>'ROHTAK ROAD'!K45</f>
        <v>-0.21259999999999993</v>
      </c>
      <c r="L137" s="21"/>
      <c r="M137" s="21"/>
      <c r="N137" s="21"/>
      <c r="O137" s="21"/>
      <c r="P137" s="187">
        <f>'ROHTAK ROAD'!P45</f>
        <v>0.14970000000000003</v>
      </c>
      <c r="Q137" s="61"/>
    </row>
    <row r="138" spans="1:17" ht="27.75" customHeight="1" thickBot="1">
      <c r="A138" s="198" t="s">
        <v>264</v>
      </c>
      <c r="B138" s="196"/>
      <c r="C138" s="196"/>
      <c r="D138" s="196"/>
      <c r="E138" s="196"/>
      <c r="F138" s="196"/>
      <c r="G138" s="196"/>
      <c r="H138" s="196"/>
      <c r="I138" s="196"/>
      <c r="J138" s="196"/>
      <c r="K138" s="197">
        <f>SUM(K135:K137)</f>
        <v>-7.251999999999995</v>
      </c>
      <c r="L138" s="62"/>
      <c r="M138" s="62"/>
      <c r="N138" s="62"/>
      <c r="O138" s="62"/>
      <c r="P138" s="197">
        <f>SUM(P135:P137)</f>
        <v>3.7594999999999974</v>
      </c>
      <c r="Q138" s="206"/>
    </row>
    <row r="142" ht="13.5" thickBot="1">
      <c r="A142" s="312"/>
    </row>
    <row r="143" spans="1:17" ht="12.75">
      <c r="A143" s="297"/>
      <c r="B143" s="298"/>
      <c r="C143" s="298"/>
      <c r="D143" s="298"/>
      <c r="E143" s="298"/>
      <c r="F143" s="298"/>
      <c r="G143" s="298"/>
      <c r="H143" s="59"/>
      <c r="I143" s="59"/>
      <c r="J143" s="59"/>
      <c r="K143" s="59"/>
      <c r="L143" s="59"/>
      <c r="M143" s="59"/>
      <c r="N143" s="59"/>
      <c r="O143" s="59"/>
      <c r="P143" s="59"/>
      <c r="Q143" s="60"/>
    </row>
    <row r="144" spans="1:17" ht="23.25">
      <c r="A144" s="305" t="s">
        <v>347</v>
      </c>
      <c r="B144" s="289"/>
      <c r="C144" s="289"/>
      <c r="D144" s="289"/>
      <c r="E144" s="289"/>
      <c r="F144" s="289"/>
      <c r="G144" s="289"/>
      <c r="H144" s="21"/>
      <c r="I144" s="21"/>
      <c r="J144" s="21"/>
      <c r="K144" s="21"/>
      <c r="L144" s="21"/>
      <c r="M144" s="21"/>
      <c r="N144" s="21"/>
      <c r="O144" s="21"/>
      <c r="P144" s="21"/>
      <c r="Q144" s="61"/>
    </row>
    <row r="145" spans="1:17" ht="12.75">
      <c r="A145" s="299"/>
      <c r="B145" s="289"/>
      <c r="C145" s="289"/>
      <c r="D145" s="289"/>
      <c r="E145" s="289"/>
      <c r="F145" s="289"/>
      <c r="G145" s="289"/>
      <c r="H145" s="21"/>
      <c r="I145" s="21"/>
      <c r="J145" s="21"/>
      <c r="K145" s="21"/>
      <c r="L145" s="21"/>
      <c r="M145" s="21"/>
      <c r="N145" s="21"/>
      <c r="O145" s="21"/>
      <c r="P145" s="21"/>
      <c r="Q145" s="61"/>
    </row>
    <row r="146" spans="1:17" ht="15.75">
      <c r="A146" s="300"/>
      <c r="B146" s="301"/>
      <c r="C146" s="301"/>
      <c r="D146" s="301"/>
      <c r="E146" s="301"/>
      <c r="F146" s="301"/>
      <c r="G146" s="301"/>
      <c r="H146" s="21"/>
      <c r="I146" s="21"/>
      <c r="J146" s="21"/>
      <c r="K146" s="344" t="s">
        <v>359</v>
      </c>
      <c r="L146" s="21"/>
      <c r="M146" s="21"/>
      <c r="N146" s="21"/>
      <c r="O146" s="21"/>
      <c r="P146" s="344" t="s">
        <v>360</v>
      </c>
      <c r="Q146" s="61"/>
    </row>
    <row r="147" spans="1:17" ht="12.75">
      <c r="A147" s="302"/>
      <c r="B147" s="172"/>
      <c r="C147" s="172"/>
      <c r="D147" s="172"/>
      <c r="E147" s="172"/>
      <c r="F147" s="172"/>
      <c r="G147" s="172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302"/>
      <c r="B148" s="172"/>
      <c r="C148" s="172"/>
      <c r="D148" s="172"/>
      <c r="E148" s="172"/>
      <c r="F148" s="172"/>
      <c r="G148" s="172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24.75" customHeight="1">
      <c r="A149" s="306" t="s">
        <v>350</v>
      </c>
      <c r="B149" s="290"/>
      <c r="C149" s="290"/>
      <c r="D149" s="291"/>
      <c r="E149" s="291"/>
      <c r="F149" s="292"/>
      <c r="G149" s="291"/>
      <c r="H149" s="21"/>
      <c r="I149" s="21"/>
      <c r="J149" s="21"/>
      <c r="K149" s="310">
        <f>K138</f>
        <v>-7.251999999999995</v>
      </c>
      <c r="L149" s="291" t="s">
        <v>348</v>
      </c>
      <c r="M149" s="21"/>
      <c r="N149" s="21"/>
      <c r="O149" s="21"/>
      <c r="P149" s="310">
        <f>P138</f>
        <v>3.7594999999999974</v>
      </c>
      <c r="Q149" s="313" t="s">
        <v>348</v>
      </c>
    </row>
    <row r="150" spans="1:17" ht="15">
      <c r="A150" s="307"/>
      <c r="B150" s="293"/>
      <c r="C150" s="293"/>
      <c r="D150" s="289"/>
      <c r="E150" s="289"/>
      <c r="F150" s="294"/>
      <c r="G150" s="289"/>
      <c r="H150" s="21"/>
      <c r="I150" s="21"/>
      <c r="J150" s="21"/>
      <c r="K150" s="311"/>
      <c r="L150" s="289"/>
      <c r="M150" s="21"/>
      <c r="N150" s="21"/>
      <c r="O150" s="21"/>
      <c r="P150" s="311"/>
      <c r="Q150" s="314"/>
    </row>
    <row r="151" spans="1:17" ht="22.5" customHeight="1">
      <c r="A151" s="308" t="s">
        <v>349</v>
      </c>
      <c r="B151" s="295"/>
      <c r="C151" s="53"/>
      <c r="D151" s="289"/>
      <c r="E151" s="289"/>
      <c r="F151" s="296"/>
      <c r="G151" s="291"/>
      <c r="H151" s="21"/>
      <c r="I151" s="21"/>
      <c r="J151" s="21"/>
      <c r="K151" s="311">
        <f>-'STEPPED UP GENCO'!K46</f>
        <v>-0.1148857263</v>
      </c>
      <c r="L151" s="291" t="s">
        <v>348</v>
      </c>
      <c r="M151" s="21"/>
      <c r="N151" s="21"/>
      <c r="O151" s="21"/>
      <c r="P151" s="311">
        <f>-'STEPPED UP GENCO'!P46</f>
        <v>-2.4950077353</v>
      </c>
      <c r="Q151" s="313" t="s">
        <v>348</v>
      </c>
    </row>
    <row r="152" spans="1:17" ht="12.75">
      <c r="A152" s="303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303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03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20.25">
      <c r="A155" s="303"/>
      <c r="B155" s="21"/>
      <c r="C155" s="21"/>
      <c r="D155" s="21"/>
      <c r="E155" s="21"/>
      <c r="F155" s="21"/>
      <c r="G155" s="21"/>
      <c r="H155" s="290"/>
      <c r="I155" s="290"/>
      <c r="J155" s="309" t="s">
        <v>351</v>
      </c>
      <c r="K155" s="510">
        <f>SUM(K149:K154)</f>
        <v>-7.366885726299995</v>
      </c>
      <c r="L155" s="290" t="s">
        <v>348</v>
      </c>
      <c r="M155" s="172"/>
      <c r="N155" s="21"/>
      <c r="O155" s="21"/>
      <c r="P155" s="510">
        <f>SUM(P149:P154)</f>
        <v>1.2644922646999972</v>
      </c>
      <c r="Q155" s="511" t="s">
        <v>348</v>
      </c>
    </row>
  </sheetData>
  <sheetProtection/>
  <printOptions horizontalCentered="1"/>
  <pageMargins left="0.39" right="0.25" top="0.36" bottom="0.54" header="0.38" footer="0.5"/>
  <pageSetup horizontalDpi="300" verticalDpi="300" orientation="landscape" scale="61" r:id="rId1"/>
  <rowBreaks count="2" manualBreakCount="2">
    <brk id="50" max="16" man="1"/>
    <brk id="10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zoomScale="85" zoomScaleNormal="85" zoomScaleSheetLayoutView="62" zoomScalePageLayoutView="0" workbookViewId="0" topLeftCell="A1">
      <pane xSplit="6" ySplit="6" topLeftCell="L5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73" sqref="E73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9.5742187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256</v>
      </c>
    </row>
    <row r="2" spans="1:18" ht="15">
      <c r="A2" s="2" t="s">
        <v>257</v>
      </c>
      <c r="K2" s="58"/>
      <c r="Q2" s="336" t="str">
        <f>NDPL!$Q$1</f>
        <v>OCTOBER 2010</v>
      </c>
      <c r="R2" s="336"/>
    </row>
    <row r="3" ht="23.25">
      <c r="A3" s="3" t="s">
        <v>91</v>
      </c>
    </row>
    <row r="4" spans="1:16" ht="18.75" thickBot="1">
      <c r="A4" s="116" t="s">
        <v>265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01/11/10</v>
      </c>
      <c r="H5" s="41" t="str">
        <f>NDPL!H5</f>
        <v>INTIAL READING 01/10/10</v>
      </c>
      <c r="I5" s="41" t="s">
        <v>4</v>
      </c>
      <c r="J5" s="41" t="s">
        <v>5</v>
      </c>
      <c r="K5" s="41" t="s">
        <v>6</v>
      </c>
      <c r="L5" s="43" t="str">
        <f>NDPL!G5</f>
        <v>FINAL READING 01/11/10</v>
      </c>
      <c r="M5" s="41" t="str">
        <f>NDPL!H5</f>
        <v>INTIAL READING 01/10/10</v>
      </c>
      <c r="N5" s="41" t="s">
        <v>4</v>
      </c>
      <c r="O5" s="41" t="s">
        <v>5</v>
      </c>
      <c r="P5" s="41" t="s">
        <v>6</v>
      </c>
      <c r="Q5" s="42" t="s">
        <v>329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520"/>
      <c r="B7" s="521" t="s">
        <v>149</v>
      </c>
      <c r="C7" s="505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99"/>
    </row>
    <row r="8" spans="1:17" ht="15.75" customHeight="1">
      <c r="A8" s="522">
        <v>1</v>
      </c>
      <c r="B8" s="523" t="s">
        <v>92</v>
      </c>
      <c r="C8" s="528">
        <v>4865098</v>
      </c>
      <c r="D8" s="48" t="s">
        <v>13</v>
      </c>
      <c r="E8" s="49" t="s">
        <v>366</v>
      </c>
      <c r="F8" s="537">
        <v>100</v>
      </c>
      <c r="G8" s="557">
        <v>999998</v>
      </c>
      <c r="H8" s="380">
        <v>999998</v>
      </c>
      <c r="I8" s="558">
        <f>G8-H8</f>
        <v>0</v>
      </c>
      <c r="J8" s="558">
        <f>$F8*I8</f>
        <v>0</v>
      </c>
      <c r="K8" s="558">
        <f aca="true" t="shared" si="0" ref="K8:K49">J8/1000000</f>
        <v>0</v>
      </c>
      <c r="L8" s="559">
        <v>37954</v>
      </c>
      <c r="M8" s="558">
        <v>37954</v>
      </c>
      <c r="N8" s="558">
        <f>L8-M8</f>
        <v>0</v>
      </c>
      <c r="O8" s="558">
        <f>$F8*N8</f>
        <v>0</v>
      </c>
      <c r="P8" s="558">
        <f aca="true" t="shared" si="1" ref="P8:P49">O8/1000000</f>
        <v>0</v>
      </c>
      <c r="Q8" s="200"/>
    </row>
    <row r="9" spans="1:17" ht="15.75" customHeight="1">
      <c r="A9" s="522">
        <v>2</v>
      </c>
      <c r="B9" s="523" t="s">
        <v>93</v>
      </c>
      <c r="C9" s="528">
        <v>4865161</v>
      </c>
      <c r="D9" s="48" t="s">
        <v>13</v>
      </c>
      <c r="E9" s="49" t="s">
        <v>366</v>
      </c>
      <c r="F9" s="537">
        <v>100</v>
      </c>
      <c r="G9" s="557">
        <v>994966</v>
      </c>
      <c r="H9" s="380">
        <v>995418</v>
      </c>
      <c r="I9" s="558">
        <f aca="true" t="shared" si="2" ref="I9:I14">G9-H9</f>
        <v>-452</v>
      </c>
      <c r="J9" s="558">
        <f aca="true" t="shared" si="3" ref="J9:J49">$F9*I9</f>
        <v>-45200</v>
      </c>
      <c r="K9" s="558">
        <f t="shared" si="0"/>
        <v>-0.0452</v>
      </c>
      <c r="L9" s="559">
        <v>64771</v>
      </c>
      <c r="M9" s="558">
        <v>62951</v>
      </c>
      <c r="N9" s="558">
        <f aca="true" t="shared" si="4" ref="N9:N14">L9-M9</f>
        <v>1820</v>
      </c>
      <c r="O9" s="558">
        <f aca="true" t="shared" si="5" ref="O9:O49">$F9*N9</f>
        <v>182000</v>
      </c>
      <c r="P9" s="558">
        <f t="shared" si="1"/>
        <v>0.182</v>
      </c>
      <c r="Q9" s="200"/>
    </row>
    <row r="10" spans="1:17" ht="15.75" customHeight="1">
      <c r="A10" s="522">
        <v>3</v>
      </c>
      <c r="B10" s="523" t="s">
        <v>94</v>
      </c>
      <c r="C10" s="528">
        <v>4865099</v>
      </c>
      <c r="D10" s="48" t="s">
        <v>13</v>
      </c>
      <c r="E10" s="49" t="s">
        <v>366</v>
      </c>
      <c r="F10" s="537">
        <v>100</v>
      </c>
      <c r="G10" s="557">
        <v>11425</v>
      </c>
      <c r="H10" s="558">
        <v>6488</v>
      </c>
      <c r="I10" s="558">
        <f t="shared" si="2"/>
        <v>4937</v>
      </c>
      <c r="J10" s="558">
        <f t="shared" si="3"/>
        <v>493700</v>
      </c>
      <c r="K10" s="558">
        <f t="shared" si="0"/>
        <v>0.4937</v>
      </c>
      <c r="L10" s="559">
        <v>995111</v>
      </c>
      <c r="M10" s="558">
        <v>995037</v>
      </c>
      <c r="N10" s="558">
        <f t="shared" si="4"/>
        <v>74</v>
      </c>
      <c r="O10" s="558">
        <f t="shared" si="5"/>
        <v>7400</v>
      </c>
      <c r="P10" s="558">
        <f t="shared" si="1"/>
        <v>0.0074</v>
      </c>
      <c r="Q10" s="200"/>
    </row>
    <row r="11" spans="1:17" ht="15.75" customHeight="1">
      <c r="A11" s="522">
        <v>4</v>
      </c>
      <c r="B11" s="523" t="s">
        <v>95</v>
      </c>
      <c r="C11" s="528">
        <v>4865162</v>
      </c>
      <c r="D11" s="48" t="s">
        <v>13</v>
      </c>
      <c r="E11" s="49" t="s">
        <v>366</v>
      </c>
      <c r="F11" s="537">
        <v>100</v>
      </c>
      <c r="G11" s="557">
        <v>16979</v>
      </c>
      <c r="H11" s="558">
        <v>16914</v>
      </c>
      <c r="I11" s="558">
        <f t="shared" si="2"/>
        <v>65</v>
      </c>
      <c r="J11" s="558">
        <f t="shared" si="3"/>
        <v>6500</v>
      </c>
      <c r="K11" s="558">
        <f t="shared" si="0"/>
        <v>0.0065</v>
      </c>
      <c r="L11" s="559">
        <v>27009</v>
      </c>
      <c r="M11" s="558">
        <v>25500</v>
      </c>
      <c r="N11" s="558">
        <f t="shared" si="4"/>
        <v>1509</v>
      </c>
      <c r="O11" s="558">
        <f t="shared" si="5"/>
        <v>150900</v>
      </c>
      <c r="P11" s="558">
        <f t="shared" si="1"/>
        <v>0.1509</v>
      </c>
      <c r="Q11" s="200"/>
    </row>
    <row r="12" spans="1:17" ht="15.75" customHeight="1">
      <c r="A12" s="522">
        <v>5</v>
      </c>
      <c r="B12" s="523" t="s">
        <v>96</v>
      </c>
      <c r="C12" s="528">
        <v>4865100</v>
      </c>
      <c r="D12" s="48" t="s">
        <v>13</v>
      </c>
      <c r="E12" s="49" t="s">
        <v>366</v>
      </c>
      <c r="F12" s="537">
        <v>100</v>
      </c>
      <c r="G12" s="557">
        <v>25</v>
      </c>
      <c r="H12" s="380">
        <v>26</v>
      </c>
      <c r="I12" s="558">
        <f t="shared" si="2"/>
        <v>-1</v>
      </c>
      <c r="J12" s="558">
        <f t="shared" si="3"/>
        <v>-100</v>
      </c>
      <c r="K12" s="558">
        <f t="shared" si="0"/>
        <v>-0.0001</v>
      </c>
      <c r="L12" s="559">
        <v>996803</v>
      </c>
      <c r="M12" s="380">
        <v>996508</v>
      </c>
      <c r="N12" s="558">
        <f t="shared" si="4"/>
        <v>295</v>
      </c>
      <c r="O12" s="558">
        <f t="shared" si="5"/>
        <v>29500</v>
      </c>
      <c r="P12" s="558">
        <f t="shared" si="1"/>
        <v>0.0295</v>
      </c>
      <c r="Q12" s="200"/>
    </row>
    <row r="13" spans="1:17" ht="15.75" customHeight="1">
      <c r="A13" s="522">
        <v>6</v>
      </c>
      <c r="B13" s="523" t="s">
        <v>97</v>
      </c>
      <c r="C13" s="528">
        <v>4865101</v>
      </c>
      <c r="D13" s="48" t="s">
        <v>13</v>
      </c>
      <c r="E13" s="49" t="s">
        <v>366</v>
      </c>
      <c r="F13" s="537">
        <v>100</v>
      </c>
      <c r="G13" s="557">
        <v>8656</v>
      </c>
      <c r="H13" s="380">
        <v>8656</v>
      </c>
      <c r="I13" s="558">
        <f t="shared" si="2"/>
        <v>0</v>
      </c>
      <c r="J13" s="558">
        <f t="shared" si="3"/>
        <v>0</v>
      </c>
      <c r="K13" s="558">
        <f t="shared" si="0"/>
        <v>0</v>
      </c>
      <c r="L13" s="559">
        <v>66218</v>
      </c>
      <c r="M13" s="380">
        <v>59972</v>
      </c>
      <c r="N13" s="558">
        <f t="shared" si="4"/>
        <v>6246</v>
      </c>
      <c r="O13" s="558">
        <f t="shared" si="5"/>
        <v>624600</v>
      </c>
      <c r="P13" s="558">
        <f t="shared" si="1"/>
        <v>0.6246</v>
      </c>
      <c r="Q13" s="200"/>
    </row>
    <row r="14" spans="1:17" ht="15.75" customHeight="1">
      <c r="A14" s="522">
        <v>7</v>
      </c>
      <c r="B14" s="523" t="s">
        <v>98</v>
      </c>
      <c r="C14" s="528">
        <v>4865102</v>
      </c>
      <c r="D14" s="48" t="s">
        <v>13</v>
      </c>
      <c r="E14" s="49" t="s">
        <v>366</v>
      </c>
      <c r="F14" s="537">
        <v>100</v>
      </c>
      <c r="G14" s="557">
        <v>999015</v>
      </c>
      <c r="H14" s="380">
        <v>998904</v>
      </c>
      <c r="I14" s="558">
        <f t="shared" si="2"/>
        <v>111</v>
      </c>
      <c r="J14" s="558">
        <f t="shared" si="3"/>
        <v>11100</v>
      </c>
      <c r="K14" s="558">
        <f t="shared" si="0"/>
        <v>0.0111</v>
      </c>
      <c r="L14" s="559">
        <v>46256</v>
      </c>
      <c r="M14" s="380">
        <v>44816</v>
      </c>
      <c r="N14" s="558">
        <f t="shared" si="4"/>
        <v>1440</v>
      </c>
      <c r="O14" s="558">
        <f t="shared" si="5"/>
        <v>144000</v>
      </c>
      <c r="P14" s="558">
        <f t="shared" si="1"/>
        <v>0.144</v>
      </c>
      <c r="Q14" s="200"/>
    </row>
    <row r="15" spans="1:17" ht="15.75" customHeight="1">
      <c r="A15" s="522"/>
      <c r="B15" s="525" t="s">
        <v>12</v>
      </c>
      <c r="C15" s="528"/>
      <c r="D15" s="48"/>
      <c r="E15" s="48"/>
      <c r="F15" s="537"/>
      <c r="G15" s="557"/>
      <c r="H15" s="380"/>
      <c r="I15" s="558"/>
      <c r="J15" s="558"/>
      <c r="K15" s="558"/>
      <c r="L15" s="559"/>
      <c r="M15" s="558"/>
      <c r="N15" s="558"/>
      <c r="O15" s="558"/>
      <c r="P15" s="558"/>
      <c r="Q15" s="200"/>
    </row>
    <row r="16" spans="1:17" ht="15.75" customHeight="1">
      <c r="A16" s="522">
        <v>8</v>
      </c>
      <c r="B16" s="523" t="s">
        <v>391</v>
      </c>
      <c r="C16" s="528">
        <v>4864884</v>
      </c>
      <c r="D16" s="48" t="s">
        <v>13</v>
      </c>
      <c r="E16" s="49" t="s">
        <v>366</v>
      </c>
      <c r="F16" s="537">
        <v>1000</v>
      </c>
      <c r="G16" s="557">
        <v>0</v>
      </c>
      <c r="H16" s="380">
        <v>0</v>
      </c>
      <c r="I16" s="558">
        <f>G16-H16</f>
        <v>0</v>
      </c>
      <c r="J16" s="558">
        <f t="shared" si="3"/>
        <v>0</v>
      </c>
      <c r="K16" s="558">
        <f t="shared" si="0"/>
        <v>0</v>
      </c>
      <c r="L16" s="379">
        <v>999978</v>
      </c>
      <c r="M16" s="380">
        <v>1000000</v>
      </c>
      <c r="N16" s="558">
        <f>L16-M16</f>
        <v>-22</v>
      </c>
      <c r="O16" s="558">
        <f t="shared" si="5"/>
        <v>-22000</v>
      </c>
      <c r="P16" s="558">
        <f t="shared" si="1"/>
        <v>-0.022</v>
      </c>
      <c r="Q16" s="625" t="s">
        <v>398</v>
      </c>
    </row>
    <row r="17" spans="1:17" ht="15.75" customHeight="1">
      <c r="A17" s="522">
        <v>9</v>
      </c>
      <c r="B17" s="523" t="s">
        <v>99</v>
      </c>
      <c r="C17" s="528">
        <v>4864831</v>
      </c>
      <c r="D17" s="48" t="s">
        <v>13</v>
      </c>
      <c r="E17" s="49" t="s">
        <v>366</v>
      </c>
      <c r="F17" s="537">
        <v>1000</v>
      </c>
      <c r="G17" s="557">
        <v>999937</v>
      </c>
      <c r="H17" s="380">
        <v>999937</v>
      </c>
      <c r="I17" s="558">
        <f aca="true" t="shared" si="6" ref="I17:I49">G17-H17</f>
        <v>0</v>
      </c>
      <c r="J17" s="558">
        <f t="shared" si="3"/>
        <v>0</v>
      </c>
      <c r="K17" s="558">
        <f t="shared" si="0"/>
        <v>0</v>
      </c>
      <c r="L17" s="379">
        <v>2391</v>
      </c>
      <c r="M17" s="380">
        <v>2375</v>
      </c>
      <c r="N17" s="558">
        <f aca="true" t="shared" si="7" ref="N17:N49">L17-M17</f>
        <v>16</v>
      </c>
      <c r="O17" s="558">
        <f t="shared" si="5"/>
        <v>16000</v>
      </c>
      <c r="P17" s="558">
        <f t="shared" si="1"/>
        <v>0.016</v>
      </c>
      <c r="Q17" s="200"/>
    </row>
    <row r="18" spans="1:17" ht="15.75" customHeight="1">
      <c r="A18" s="522">
        <v>10</v>
      </c>
      <c r="B18" s="523" t="s">
        <v>131</v>
      </c>
      <c r="C18" s="528">
        <v>4864832</v>
      </c>
      <c r="D18" s="48" t="s">
        <v>13</v>
      </c>
      <c r="E18" s="49" t="s">
        <v>366</v>
      </c>
      <c r="F18" s="537">
        <v>1000</v>
      </c>
      <c r="G18" s="557">
        <v>77</v>
      </c>
      <c r="H18" s="380">
        <v>77</v>
      </c>
      <c r="I18" s="558">
        <f t="shared" si="6"/>
        <v>0</v>
      </c>
      <c r="J18" s="558">
        <f t="shared" si="3"/>
        <v>0</v>
      </c>
      <c r="K18" s="558">
        <f t="shared" si="0"/>
        <v>0</v>
      </c>
      <c r="L18" s="559">
        <v>737</v>
      </c>
      <c r="M18" s="380">
        <v>702</v>
      </c>
      <c r="N18" s="558">
        <f t="shared" si="7"/>
        <v>35</v>
      </c>
      <c r="O18" s="558">
        <f t="shared" si="5"/>
        <v>35000</v>
      </c>
      <c r="P18" s="558">
        <f t="shared" si="1"/>
        <v>0.035</v>
      </c>
      <c r="Q18" s="200"/>
    </row>
    <row r="19" spans="1:17" ht="15.75" customHeight="1">
      <c r="A19" s="522">
        <v>11</v>
      </c>
      <c r="B19" s="523" t="s">
        <v>100</v>
      </c>
      <c r="C19" s="528">
        <v>4864833</v>
      </c>
      <c r="D19" s="48" t="s">
        <v>13</v>
      </c>
      <c r="E19" s="49" t="s">
        <v>366</v>
      </c>
      <c r="F19" s="537">
        <v>1000</v>
      </c>
      <c r="G19" s="557">
        <v>237</v>
      </c>
      <c r="H19" s="380">
        <v>237</v>
      </c>
      <c r="I19" s="558">
        <f t="shared" si="6"/>
        <v>0</v>
      </c>
      <c r="J19" s="558">
        <f t="shared" si="3"/>
        <v>0</v>
      </c>
      <c r="K19" s="558">
        <f t="shared" si="0"/>
        <v>0</v>
      </c>
      <c r="L19" s="559">
        <v>2537</v>
      </c>
      <c r="M19" s="380">
        <v>2641</v>
      </c>
      <c r="N19" s="558">
        <f t="shared" si="7"/>
        <v>-104</v>
      </c>
      <c r="O19" s="558">
        <f t="shared" si="5"/>
        <v>-104000</v>
      </c>
      <c r="P19" s="558">
        <f t="shared" si="1"/>
        <v>-0.104</v>
      </c>
      <c r="Q19" s="200"/>
    </row>
    <row r="20" spans="1:17" ht="15.75" customHeight="1">
      <c r="A20" s="522">
        <v>12</v>
      </c>
      <c r="B20" s="523" t="s">
        <v>101</v>
      </c>
      <c r="C20" s="528">
        <v>4864834</v>
      </c>
      <c r="D20" s="48" t="s">
        <v>13</v>
      </c>
      <c r="E20" s="49" t="s">
        <v>366</v>
      </c>
      <c r="F20" s="537">
        <v>1000</v>
      </c>
      <c r="G20" s="557">
        <v>223</v>
      </c>
      <c r="H20" s="380">
        <v>223</v>
      </c>
      <c r="I20" s="558">
        <f t="shared" si="6"/>
        <v>0</v>
      </c>
      <c r="J20" s="558">
        <f t="shared" si="3"/>
        <v>0</v>
      </c>
      <c r="K20" s="558">
        <f t="shared" si="0"/>
        <v>0</v>
      </c>
      <c r="L20" s="559">
        <v>1800</v>
      </c>
      <c r="M20" s="380">
        <v>1634</v>
      </c>
      <c r="N20" s="558">
        <f t="shared" si="7"/>
        <v>166</v>
      </c>
      <c r="O20" s="558">
        <f t="shared" si="5"/>
        <v>166000</v>
      </c>
      <c r="P20" s="558">
        <f t="shared" si="1"/>
        <v>0.166</v>
      </c>
      <c r="Q20" s="200"/>
    </row>
    <row r="21" spans="1:17" ht="15.75" customHeight="1">
      <c r="A21" s="522">
        <v>13</v>
      </c>
      <c r="B21" s="458" t="s">
        <v>102</v>
      </c>
      <c r="C21" s="528">
        <v>4864835</v>
      </c>
      <c r="D21" s="52" t="s">
        <v>13</v>
      </c>
      <c r="E21" s="49" t="s">
        <v>366</v>
      </c>
      <c r="F21" s="537">
        <v>1000</v>
      </c>
      <c r="G21" s="557">
        <v>292</v>
      </c>
      <c r="H21" s="380">
        <v>292</v>
      </c>
      <c r="I21" s="558">
        <f t="shared" si="6"/>
        <v>0</v>
      </c>
      <c r="J21" s="558">
        <f t="shared" si="3"/>
        <v>0</v>
      </c>
      <c r="K21" s="558">
        <f t="shared" si="0"/>
        <v>0</v>
      </c>
      <c r="L21" s="559">
        <v>998750</v>
      </c>
      <c r="M21" s="380">
        <v>998563</v>
      </c>
      <c r="N21" s="558">
        <f t="shared" si="7"/>
        <v>187</v>
      </c>
      <c r="O21" s="558">
        <f t="shared" si="5"/>
        <v>187000</v>
      </c>
      <c r="P21" s="558">
        <f t="shared" si="1"/>
        <v>0.187</v>
      </c>
      <c r="Q21" s="200"/>
    </row>
    <row r="22" spans="1:17" ht="15.75" customHeight="1">
      <c r="A22" s="522">
        <v>14</v>
      </c>
      <c r="B22" s="523" t="s">
        <v>103</v>
      </c>
      <c r="C22" s="528">
        <v>4864836</v>
      </c>
      <c r="D22" s="48" t="s">
        <v>13</v>
      </c>
      <c r="E22" s="49" t="s">
        <v>366</v>
      </c>
      <c r="F22" s="537">
        <v>1000</v>
      </c>
      <c r="G22" s="557">
        <v>30</v>
      </c>
      <c r="H22" s="380">
        <v>30</v>
      </c>
      <c r="I22" s="558">
        <f t="shared" si="6"/>
        <v>0</v>
      </c>
      <c r="J22" s="558">
        <f t="shared" si="3"/>
        <v>0</v>
      </c>
      <c r="K22" s="558">
        <f t="shared" si="0"/>
        <v>0</v>
      </c>
      <c r="L22" s="559">
        <v>12793</v>
      </c>
      <c r="M22" s="380">
        <v>12796</v>
      </c>
      <c r="N22" s="558">
        <f t="shared" si="7"/>
        <v>-3</v>
      </c>
      <c r="O22" s="558">
        <f t="shared" si="5"/>
        <v>-3000</v>
      </c>
      <c r="P22" s="558">
        <f t="shared" si="1"/>
        <v>-0.003</v>
      </c>
      <c r="Q22" s="200"/>
    </row>
    <row r="23" spans="1:17" ht="15.75" customHeight="1">
      <c r="A23" s="522">
        <v>15</v>
      </c>
      <c r="B23" s="523" t="s">
        <v>104</v>
      </c>
      <c r="C23" s="528">
        <v>4864837</v>
      </c>
      <c r="D23" s="48" t="s">
        <v>13</v>
      </c>
      <c r="E23" s="49" t="s">
        <v>366</v>
      </c>
      <c r="F23" s="537">
        <v>1000</v>
      </c>
      <c r="G23" s="557">
        <v>112</v>
      </c>
      <c r="H23" s="380">
        <v>112</v>
      </c>
      <c r="I23" s="558">
        <f t="shared" si="6"/>
        <v>0</v>
      </c>
      <c r="J23" s="558">
        <f t="shared" si="3"/>
        <v>0</v>
      </c>
      <c r="K23" s="558">
        <f t="shared" si="0"/>
        <v>0</v>
      </c>
      <c r="L23" s="559">
        <v>32691</v>
      </c>
      <c r="M23" s="380">
        <v>31620</v>
      </c>
      <c r="N23" s="558">
        <f t="shared" si="7"/>
        <v>1071</v>
      </c>
      <c r="O23" s="558">
        <f t="shared" si="5"/>
        <v>1071000</v>
      </c>
      <c r="P23" s="380">
        <f t="shared" si="1"/>
        <v>1.071</v>
      </c>
      <c r="Q23" s="200"/>
    </row>
    <row r="24" spans="1:17" ht="15.75" customHeight="1">
      <c r="A24" s="522">
        <v>16</v>
      </c>
      <c r="B24" s="523" t="s">
        <v>105</v>
      </c>
      <c r="C24" s="528">
        <v>4864838</v>
      </c>
      <c r="D24" s="48" t="s">
        <v>13</v>
      </c>
      <c r="E24" s="49" t="s">
        <v>366</v>
      </c>
      <c r="F24" s="537">
        <v>1000</v>
      </c>
      <c r="G24" s="557">
        <v>263</v>
      </c>
      <c r="H24" s="380">
        <v>263</v>
      </c>
      <c r="I24" s="558">
        <f t="shared" si="6"/>
        <v>0</v>
      </c>
      <c r="J24" s="558">
        <f t="shared" si="3"/>
        <v>0</v>
      </c>
      <c r="K24" s="558">
        <f t="shared" si="0"/>
        <v>0</v>
      </c>
      <c r="L24" s="559">
        <v>5946</v>
      </c>
      <c r="M24" s="380">
        <v>6024</v>
      </c>
      <c r="N24" s="558">
        <f t="shared" si="7"/>
        <v>-78</v>
      </c>
      <c r="O24" s="558">
        <f t="shared" si="5"/>
        <v>-78000</v>
      </c>
      <c r="P24" s="558">
        <f t="shared" si="1"/>
        <v>-0.078</v>
      </c>
      <c r="Q24" s="200"/>
    </row>
    <row r="25" spans="1:17" ht="15.75" customHeight="1">
      <c r="A25" s="522">
        <v>17</v>
      </c>
      <c r="B25" s="523" t="s">
        <v>129</v>
      </c>
      <c r="C25" s="528">
        <v>4864839</v>
      </c>
      <c r="D25" s="48" t="s">
        <v>13</v>
      </c>
      <c r="E25" s="49" t="s">
        <v>366</v>
      </c>
      <c r="F25" s="537">
        <v>1000</v>
      </c>
      <c r="G25" s="557">
        <v>279</v>
      </c>
      <c r="H25" s="380">
        <v>279</v>
      </c>
      <c r="I25" s="558">
        <f t="shared" si="6"/>
        <v>0</v>
      </c>
      <c r="J25" s="558">
        <f t="shared" si="3"/>
        <v>0</v>
      </c>
      <c r="K25" s="558">
        <f t="shared" si="0"/>
        <v>0</v>
      </c>
      <c r="L25" s="559">
        <v>4527</v>
      </c>
      <c r="M25" s="380">
        <v>4530</v>
      </c>
      <c r="N25" s="558">
        <f t="shared" si="7"/>
        <v>-3</v>
      </c>
      <c r="O25" s="558">
        <f t="shared" si="5"/>
        <v>-3000</v>
      </c>
      <c r="P25" s="558">
        <f t="shared" si="1"/>
        <v>-0.003</v>
      </c>
      <c r="Q25" s="200"/>
    </row>
    <row r="26" spans="1:17" ht="15.75" customHeight="1">
      <c r="A26" s="522">
        <v>18</v>
      </c>
      <c r="B26" s="523" t="s">
        <v>132</v>
      </c>
      <c r="C26" s="528">
        <v>4864786</v>
      </c>
      <c r="D26" s="48" t="s">
        <v>13</v>
      </c>
      <c r="E26" s="49" t="s">
        <v>366</v>
      </c>
      <c r="F26" s="537">
        <v>100</v>
      </c>
      <c r="G26" s="557">
        <v>26676</v>
      </c>
      <c r="H26" s="380">
        <v>26497</v>
      </c>
      <c r="I26" s="558">
        <f t="shared" si="6"/>
        <v>179</v>
      </c>
      <c r="J26" s="558">
        <f t="shared" si="3"/>
        <v>17900</v>
      </c>
      <c r="K26" s="558">
        <f t="shared" si="0"/>
        <v>0.0179</v>
      </c>
      <c r="L26" s="559">
        <v>418</v>
      </c>
      <c r="M26" s="380">
        <v>417</v>
      </c>
      <c r="N26" s="558">
        <f t="shared" si="7"/>
        <v>1</v>
      </c>
      <c r="O26" s="558">
        <f t="shared" si="5"/>
        <v>100</v>
      </c>
      <c r="P26" s="558">
        <f t="shared" si="1"/>
        <v>0.0001</v>
      </c>
      <c r="Q26" s="200"/>
    </row>
    <row r="27" spans="1:17" ht="15.75" customHeight="1">
      <c r="A27" s="522">
        <v>19</v>
      </c>
      <c r="B27" s="523" t="s">
        <v>130</v>
      </c>
      <c r="C27" s="528">
        <v>4864883</v>
      </c>
      <c r="D27" s="48" t="s">
        <v>13</v>
      </c>
      <c r="E27" s="49" t="s">
        <v>366</v>
      </c>
      <c r="F27" s="537">
        <v>1000</v>
      </c>
      <c r="G27" s="557">
        <v>998963</v>
      </c>
      <c r="H27" s="380">
        <v>998963</v>
      </c>
      <c r="I27" s="558">
        <f t="shared" si="6"/>
        <v>0</v>
      </c>
      <c r="J27" s="558">
        <f t="shared" si="3"/>
        <v>0</v>
      </c>
      <c r="K27" s="558">
        <f t="shared" si="0"/>
        <v>0</v>
      </c>
      <c r="L27" s="559">
        <v>3736</v>
      </c>
      <c r="M27" s="380">
        <v>3669</v>
      </c>
      <c r="N27" s="558">
        <f t="shared" si="7"/>
        <v>67</v>
      </c>
      <c r="O27" s="558">
        <f t="shared" si="5"/>
        <v>67000</v>
      </c>
      <c r="P27" s="558">
        <f t="shared" si="1"/>
        <v>0.067</v>
      </c>
      <c r="Q27" s="200"/>
    </row>
    <row r="28" spans="1:17" ht="15.75" customHeight="1">
      <c r="A28" s="522"/>
      <c r="B28" s="525" t="s">
        <v>106</v>
      </c>
      <c r="C28" s="528"/>
      <c r="D28" s="48"/>
      <c r="E28" s="48"/>
      <c r="F28" s="537"/>
      <c r="G28" s="138"/>
      <c r="H28" s="23"/>
      <c r="I28" s="23"/>
      <c r="J28" s="23"/>
      <c r="K28" s="264">
        <f>SUM(K16:K27)</f>
        <v>0.0179</v>
      </c>
      <c r="L28" s="108"/>
      <c r="M28" s="23"/>
      <c r="N28" s="23"/>
      <c r="O28" s="23"/>
      <c r="P28" s="264">
        <f>SUM(P16:P27)</f>
        <v>1.3321</v>
      </c>
      <c r="Q28" s="200"/>
    </row>
    <row r="29" spans="1:17" ht="15.75" customHeight="1">
      <c r="A29" s="522">
        <v>20</v>
      </c>
      <c r="B29" s="523" t="s">
        <v>107</v>
      </c>
      <c r="C29" s="528">
        <v>4865041</v>
      </c>
      <c r="D29" s="48" t="s">
        <v>13</v>
      </c>
      <c r="E29" s="49" t="s">
        <v>366</v>
      </c>
      <c r="F29" s="537">
        <v>1100</v>
      </c>
      <c r="G29" s="557">
        <v>999998</v>
      </c>
      <c r="H29" s="380">
        <v>999998</v>
      </c>
      <c r="I29" s="558">
        <f t="shared" si="6"/>
        <v>0</v>
      </c>
      <c r="J29" s="558">
        <f t="shared" si="3"/>
        <v>0</v>
      </c>
      <c r="K29" s="558">
        <f t="shared" si="0"/>
        <v>0</v>
      </c>
      <c r="L29" s="559">
        <v>888704</v>
      </c>
      <c r="M29" s="380">
        <v>893258</v>
      </c>
      <c r="N29" s="558">
        <f t="shared" si="7"/>
        <v>-4554</v>
      </c>
      <c r="O29" s="558">
        <f t="shared" si="5"/>
        <v>-5009400</v>
      </c>
      <c r="P29" s="558">
        <f t="shared" si="1"/>
        <v>-5.0094</v>
      </c>
      <c r="Q29" s="200"/>
    </row>
    <row r="30" spans="1:17" ht="15.75" customHeight="1">
      <c r="A30" s="522">
        <v>21</v>
      </c>
      <c r="B30" s="523" t="s">
        <v>108</v>
      </c>
      <c r="C30" s="528">
        <v>4865042</v>
      </c>
      <c r="D30" s="48" t="s">
        <v>13</v>
      </c>
      <c r="E30" s="49" t="s">
        <v>366</v>
      </c>
      <c r="F30" s="537">
        <v>1100</v>
      </c>
      <c r="G30" s="557">
        <v>999999</v>
      </c>
      <c r="H30" s="380">
        <v>999999</v>
      </c>
      <c r="I30" s="558">
        <f t="shared" si="6"/>
        <v>0</v>
      </c>
      <c r="J30" s="558">
        <f t="shared" si="3"/>
        <v>0</v>
      </c>
      <c r="K30" s="558">
        <f t="shared" si="0"/>
        <v>0</v>
      </c>
      <c r="L30" s="559">
        <v>914902</v>
      </c>
      <c r="M30" s="380">
        <v>917938</v>
      </c>
      <c r="N30" s="558">
        <f t="shared" si="7"/>
        <v>-3036</v>
      </c>
      <c r="O30" s="558">
        <f t="shared" si="5"/>
        <v>-3339600</v>
      </c>
      <c r="P30" s="558">
        <f t="shared" si="1"/>
        <v>-3.3396</v>
      </c>
      <c r="Q30" s="200"/>
    </row>
    <row r="31" spans="1:17" ht="15.75" customHeight="1">
      <c r="A31" s="522">
        <v>22</v>
      </c>
      <c r="B31" s="523" t="s">
        <v>389</v>
      </c>
      <c r="C31" s="528">
        <v>4864943</v>
      </c>
      <c r="D31" s="48" t="s">
        <v>13</v>
      </c>
      <c r="E31" s="49" t="s">
        <v>366</v>
      </c>
      <c r="F31" s="537">
        <v>1000</v>
      </c>
      <c r="G31" s="636">
        <v>999363</v>
      </c>
      <c r="H31" s="380">
        <v>999543</v>
      </c>
      <c r="I31" s="558">
        <f>G31-H31</f>
        <v>-180</v>
      </c>
      <c r="J31" s="558">
        <f>$F31*I31</f>
        <v>-180000</v>
      </c>
      <c r="K31" s="558">
        <f>J31/1000000</f>
        <v>-0.18</v>
      </c>
      <c r="L31" s="637">
        <v>10127</v>
      </c>
      <c r="M31" s="380">
        <v>10127</v>
      </c>
      <c r="N31" s="558">
        <f>L31-M31</f>
        <v>0</v>
      </c>
      <c r="O31" s="558">
        <f>$F31*N31</f>
        <v>0</v>
      </c>
      <c r="P31" s="558">
        <f>O31/1000000</f>
        <v>0</v>
      </c>
      <c r="Q31" s="200"/>
    </row>
    <row r="32" spans="1:17" ht="15.75" customHeight="1">
      <c r="A32" s="522"/>
      <c r="B32" s="525" t="s">
        <v>35</v>
      </c>
      <c r="C32" s="528"/>
      <c r="D32" s="48"/>
      <c r="E32" s="48"/>
      <c r="F32" s="537"/>
      <c r="G32" s="557"/>
      <c r="H32" s="558"/>
      <c r="I32" s="558"/>
      <c r="J32" s="558"/>
      <c r="K32" s="558"/>
      <c r="L32" s="559"/>
      <c r="M32" s="558"/>
      <c r="N32" s="558"/>
      <c r="O32" s="558"/>
      <c r="P32" s="558"/>
      <c r="Q32" s="200"/>
    </row>
    <row r="33" spans="1:17" ht="15.75" customHeight="1">
      <c r="A33" s="522">
        <v>23</v>
      </c>
      <c r="B33" s="523" t="s">
        <v>109</v>
      </c>
      <c r="C33" s="528">
        <v>4864910</v>
      </c>
      <c r="D33" s="48" t="s">
        <v>13</v>
      </c>
      <c r="E33" s="49" t="s">
        <v>366</v>
      </c>
      <c r="F33" s="537">
        <v>-1000</v>
      </c>
      <c r="G33" s="557">
        <v>969261</v>
      </c>
      <c r="H33" s="380">
        <v>969238</v>
      </c>
      <c r="I33" s="558">
        <f t="shared" si="6"/>
        <v>23</v>
      </c>
      <c r="J33" s="558">
        <f t="shared" si="3"/>
        <v>-23000</v>
      </c>
      <c r="K33" s="558">
        <f t="shared" si="0"/>
        <v>-0.023</v>
      </c>
      <c r="L33" s="559">
        <v>980646</v>
      </c>
      <c r="M33" s="380">
        <v>980646</v>
      </c>
      <c r="N33" s="558">
        <f t="shared" si="7"/>
        <v>0</v>
      </c>
      <c r="O33" s="558">
        <f t="shared" si="5"/>
        <v>0</v>
      </c>
      <c r="P33" s="558">
        <f t="shared" si="1"/>
        <v>0</v>
      </c>
      <c r="Q33" s="200"/>
    </row>
    <row r="34" spans="1:17" ht="15.75" customHeight="1">
      <c r="A34" s="522">
        <v>24</v>
      </c>
      <c r="B34" s="523" t="s">
        <v>110</v>
      </c>
      <c r="C34" s="528">
        <v>4864911</v>
      </c>
      <c r="D34" s="48" t="s">
        <v>13</v>
      </c>
      <c r="E34" s="49" t="s">
        <v>366</v>
      </c>
      <c r="F34" s="537">
        <v>-1000</v>
      </c>
      <c r="G34" s="557">
        <v>989762</v>
      </c>
      <c r="H34" s="380">
        <v>990939</v>
      </c>
      <c r="I34" s="558">
        <f t="shared" si="6"/>
        <v>-1177</v>
      </c>
      <c r="J34" s="558">
        <f t="shared" si="3"/>
        <v>1177000</v>
      </c>
      <c r="K34" s="558">
        <f t="shared" si="0"/>
        <v>1.177</v>
      </c>
      <c r="L34" s="559">
        <v>987794</v>
      </c>
      <c r="M34" s="380">
        <v>987794</v>
      </c>
      <c r="N34" s="558">
        <f t="shared" si="7"/>
        <v>0</v>
      </c>
      <c r="O34" s="558">
        <f t="shared" si="5"/>
        <v>0</v>
      </c>
      <c r="P34" s="558">
        <f t="shared" si="1"/>
        <v>0</v>
      </c>
      <c r="Q34" s="200"/>
    </row>
    <row r="35" spans="1:17" ht="15.75" customHeight="1">
      <c r="A35" s="522">
        <v>25</v>
      </c>
      <c r="B35" s="584" t="s">
        <v>153</v>
      </c>
      <c r="C35" s="538">
        <v>4902571</v>
      </c>
      <c r="D35" s="14" t="s">
        <v>13</v>
      </c>
      <c r="E35" s="49" t="s">
        <v>366</v>
      </c>
      <c r="F35" s="538">
        <v>300</v>
      </c>
      <c r="G35" s="559">
        <v>999999</v>
      </c>
      <c r="H35" s="558">
        <v>999999</v>
      </c>
      <c r="I35" s="558">
        <f t="shared" si="6"/>
        <v>0</v>
      </c>
      <c r="J35" s="558">
        <f t="shared" si="3"/>
        <v>0</v>
      </c>
      <c r="K35" s="558">
        <f t="shared" si="0"/>
        <v>0</v>
      </c>
      <c r="L35" s="559">
        <v>999943</v>
      </c>
      <c r="M35" s="558">
        <v>999947</v>
      </c>
      <c r="N35" s="558">
        <f t="shared" si="7"/>
        <v>-4</v>
      </c>
      <c r="O35" s="558">
        <f t="shared" si="5"/>
        <v>-1200</v>
      </c>
      <c r="P35" s="558">
        <f t="shared" si="1"/>
        <v>-0.0012</v>
      </c>
      <c r="Q35" s="200"/>
    </row>
    <row r="36" spans="1:17" ht="15.75" customHeight="1">
      <c r="A36" s="522"/>
      <c r="B36" s="525" t="s">
        <v>29</v>
      </c>
      <c r="C36" s="528"/>
      <c r="D36" s="48"/>
      <c r="E36" s="48"/>
      <c r="F36" s="537"/>
      <c r="G36" s="557"/>
      <c r="H36" s="558"/>
      <c r="I36" s="558"/>
      <c r="J36" s="558"/>
      <c r="K36" s="558"/>
      <c r="L36" s="559"/>
      <c r="M36" s="558"/>
      <c r="N36" s="558"/>
      <c r="O36" s="558"/>
      <c r="P36" s="558"/>
      <c r="Q36" s="200"/>
    </row>
    <row r="37" spans="1:17" ht="15.75" customHeight="1">
      <c r="A37" s="522">
        <v>26</v>
      </c>
      <c r="B37" s="458" t="s">
        <v>52</v>
      </c>
      <c r="C37" s="528">
        <v>4864830</v>
      </c>
      <c r="D37" s="52" t="s">
        <v>13</v>
      </c>
      <c r="E37" s="49" t="s">
        <v>366</v>
      </c>
      <c r="F37" s="537">
        <v>1000</v>
      </c>
      <c r="G37" s="557">
        <v>124</v>
      </c>
      <c r="H37" s="558">
        <v>124</v>
      </c>
      <c r="I37" s="558">
        <f t="shared" si="6"/>
        <v>0</v>
      </c>
      <c r="J37" s="558">
        <f t="shared" si="3"/>
        <v>0</v>
      </c>
      <c r="K37" s="558">
        <f t="shared" si="0"/>
        <v>0</v>
      </c>
      <c r="L37" s="559">
        <v>47731</v>
      </c>
      <c r="M37" s="380">
        <v>47330</v>
      </c>
      <c r="N37" s="558">
        <f t="shared" si="7"/>
        <v>401</v>
      </c>
      <c r="O37" s="558">
        <f t="shared" si="5"/>
        <v>401000</v>
      </c>
      <c r="P37" s="558">
        <f t="shared" si="1"/>
        <v>0.401</v>
      </c>
      <c r="Q37" s="200"/>
    </row>
    <row r="38" spans="1:17" ht="15.75" customHeight="1">
      <c r="A38" s="522"/>
      <c r="B38" s="525" t="s">
        <v>111</v>
      </c>
      <c r="C38" s="528"/>
      <c r="D38" s="48"/>
      <c r="E38" s="48"/>
      <c r="F38" s="537"/>
      <c r="G38" s="557"/>
      <c r="H38" s="558"/>
      <c r="I38" s="558"/>
      <c r="J38" s="558"/>
      <c r="K38" s="558"/>
      <c r="L38" s="559"/>
      <c r="M38" s="558"/>
      <c r="N38" s="558"/>
      <c r="O38" s="558"/>
      <c r="P38" s="558"/>
      <c r="Q38" s="200"/>
    </row>
    <row r="39" spans="1:17" ht="15.75" customHeight="1">
      <c r="A39" s="522">
        <v>27</v>
      </c>
      <c r="B39" s="523" t="s">
        <v>112</v>
      </c>
      <c r="C39" s="528">
        <v>4864962</v>
      </c>
      <c r="D39" s="48" t="s">
        <v>13</v>
      </c>
      <c r="E39" s="49" t="s">
        <v>366</v>
      </c>
      <c r="F39" s="537">
        <v>-1000</v>
      </c>
      <c r="G39" s="557">
        <v>163</v>
      </c>
      <c r="H39" s="558">
        <v>163</v>
      </c>
      <c r="I39" s="558">
        <f t="shared" si="6"/>
        <v>0</v>
      </c>
      <c r="J39" s="558">
        <f t="shared" si="3"/>
        <v>0</v>
      </c>
      <c r="K39" s="558">
        <f t="shared" si="0"/>
        <v>0</v>
      </c>
      <c r="L39" s="559">
        <v>980856</v>
      </c>
      <c r="M39" s="380">
        <v>981171</v>
      </c>
      <c r="N39" s="558">
        <f t="shared" si="7"/>
        <v>-315</v>
      </c>
      <c r="O39" s="558">
        <f t="shared" si="5"/>
        <v>315000</v>
      </c>
      <c r="P39" s="558">
        <f t="shared" si="1"/>
        <v>0.315</v>
      </c>
      <c r="Q39" s="200"/>
    </row>
    <row r="40" spans="1:17" ht="15.75" customHeight="1">
      <c r="A40" s="522">
        <v>28</v>
      </c>
      <c r="B40" s="523" t="s">
        <v>113</v>
      </c>
      <c r="C40" s="528">
        <v>4865033</v>
      </c>
      <c r="D40" s="48" t="s">
        <v>13</v>
      </c>
      <c r="E40" s="49" t="s">
        <v>366</v>
      </c>
      <c r="F40" s="537">
        <v>-1000</v>
      </c>
      <c r="G40" s="557">
        <v>1660</v>
      </c>
      <c r="H40" s="558">
        <v>1652</v>
      </c>
      <c r="I40" s="558">
        <f t="shared" si="6"/>
        <v>8</v>
      </c>
      <c r="J40" s="558">
        <f t="shared" si="3"/>
        <v>-8000</v>
      </c>
      <c r="K40" s="558">
        <f t="shared" si="0"/>
        <v>-0.008</v>
      </c>
      <c r="L40" s="559">
        <v>988663</v>
      </c>
      <c r="M40" s="380">
        <v>988895</v>
      </c>
      <c r="N40" s="558">
        <f t="shared" si="7"/>
        <v>-232</v>
      </c>
      <c r="O40" s="558">
        <f t="shared" si="5"/>
        <v>232000</v>
      </c>
      <c r="P40" s="558">
        <f t="shared" si="1"/>
        <v>0.232</v>
      </c>
      <c r="Q40" s="200"/>
    </row>
    <row r="41" spans="1:17" ht="15.75" customHeight="1">
      <c r="A41" s="522">
        <v>29</v>
      </c>
      <c r="B41" s="523" t="s">
        <v>114</v>
      </c>
      <c r="C41" s="528">
        <v>4864902</v>
      </c>
      <c r="D41" s="48" t="s">
        <v>13</v>
      </c>
      <c r="E41" s="49" t="s">
        <v>366</v>
      </c>
      <c r="F41" s="537">
        <v>-1000</v>
      </c>
      <c r="G41" s="557">
        <v>13</v>
      </c>
      <c r="H41" s="380">
        <v>54</v>
      </c>
      <c r="I41" s="558">
        <f t="shared" si="6"/>
        <v>-41</v>
      </c>
      <c r="J41" s="558">
        <f t="shared" si="3"/>
        <v>41000</v>
      </c>
      <c r="K41" s="558">
        <f t="shared" si="0"/>
        <v>0.041</v>
      </c>
      <c r="L41" s="379">
        <v>993462</v>
      </c>
      <c r="M41" s="380">
        <v>993438</v>
      </c>
      <c r="N41" s="558">
        <f t="shared" si="7"/>
        <v>24</v>
      </c>
      <c r="O41" s="558">
        <f t="shared" si="5"/>
        <v>-24000</v>
      </c>
      <c r="P41" s="558">
        <f t="shared" si="1"/>
        <v>-0.024</v>
      </c>
      <c r="Q41" s="200"/>
    </row>
    <row r="42" spans="1:17" ht="15.75" customHeight="1">
      <c r="A42" s="522">
        <v>30</v>
      </c>
      <c r="B42" s="458" t="s">
        <v>115</v>
      </c>
      <c r="C42" s="528">
        <v>4864935</v>
      </c>
      <c r="D42" s="48" t="s">
        <v>13</v>
      </c>
      <c r="E42" s="49" t="s">
        <v>366</v>
      </c>
      <c r="F42" s="537">
        <v>-1000</v>
      </c>
      <c r="G42" s="557">
        <v>999806</v>
      </c>
      <c r="H42" s="380">
        <v>999806</v>
      </c>
      <c r="I42" s="558">
        <f t="shared" si="6"/>
        <v>0</v>
      </c>
      <c r="J42" s="558">
        <f t="shared" si="3"/>
        <v>0</v>
      </c>
      <c r="K42" s="558">
        <f t="shared" si="0"/>
        <v>0</v>
      </c>
      <c r="L42" s="379">
        <v>998134</v>
      </c>
      <c r="M42" s="380">
        <v>998293</v>
      </c>
      <c r="N42" s="558">
        <f t="shared" si="7"/>
        <v>-159</v>
      </c>
      <c r="O42" s="558">
        <f t="shared" si="5"/>
        <v>159000</v>
      </c>
      <c r="P42" s="558">
        <f t="shared" si="1"/>
        <v>0.159</v>
      </c>
      <c r="Q42" s="249"/>
    </row>
    <row r="43" spans="1:17" ht="15.75" customHeight="1">
      <c r="A43" s="522"/>
      <c r="B43" s="525" t="s">
        <v>48</v>
      </c>
      <c r="C43" s="528"/>
      <c r="D43" s="48"/>
      <c r="E43" s="48"/>
      <c r="F43" s="537"/>
      <c r="G43" s="557"/>
      <c r="H43" s="558"/>
      <c r="I43" s="558"/>
      <c r="J43" s="558"/>
      <c r="K43" s="558"/>
      <c r="L43" s="559"/>
      <c r="M43" s="558"/>
      <c r="N43" s="558"/>
      <c r="O43" s="558"/>
      <c r="P43" s="558"/>
      <c r="Q43" s="200"/>
    </row>
    <row r="44" spans="1:17" ht="15.75" customHeight="1">
      <c r="A44" s="522"/>
      <c r="B44" s="524" t="s">
        <v>19</v>
      </c>
      <c r="C44" s="528"/>
      <c r="D44" s="52"/>
      <c r="E44" s="52"/>
      <c r="F44" s="537"/>
      <c r="G44" s="557"/>
      <c r="H44" s="558"/>
      <c r="I44" s="558"/>
      <c r="J44" s="558"/>
      <c r="K44" s="558"/>
      <c r="L44" s="559"/>
      <c r="M44" s="558"/>
      <c r="N44" s="558"/>
      <c r="O44" s="558"/>
      <c r="P44" s="558"/>
      <c r="Q44" s="200"/>
    </row>
    <row r="45" spans="1:17" ht="15.75" customHeight="1">
      <c r="A45" s="522"/>
      <c r="B45" s="523" t="s">
        <v>20</v>
      </c>
      <c r="C45" s="528">
        <v>4864808</v>
      </c>
      <c r="D45" s="48" t="s">
        <v>13</v>
      </c>
      <c r="E45" s="49" t="s">
        <v>366</v>
      </c>
      <c r="F45" s="537">
        <v>200</v>
      </c>
      <c r="G45" s="481">
        <v>2781</v>
      </c>
      <c r="H45" s="482">
        <v>2300</v>
      </c>
      <c r="I45" s="558">
        <f>G45-H45</f>
        <v>481</v>
      </c>
      <c r="J45" s="558">
        <f>$F45*I45</f>
        <v>96200</v>
      </c>
      <c r="K45" s="558">
        <f>J45/1000000</f>
        <v>0.0962</v>
      </c>
      <c r="L45" s="481">
        <v>3120</v>
      </c>
      <c r="M45" s="482">
        <v>1461</v>
      </c>
      <c r="N45" s="558">
        <f>L45-M45</f>
        <v>1659</v>
      </c>
      <c r="O45" s="558">
        <f>$F45*N45</f>
        <v>331800</v>
      </c>
      <c r="P45" s="558">
        <f>O45/1000000</f>
        <v>0.3318</v>
      </c>
      <c r="Q45" s="623"/>
    </row>
    <row r="46" spans="1:17" ht="15.75" customHeight="1">
      <c r="A46" s="522">
        <v>32</v>
      </c>
      <c r="B46" s="523" t="s">
        <v>21</v>
      </c>
      <c r="C46" s="528">
        <v>4864841</v>
      </c>
      <c r="D46" s="48" t="s">
        <v>13</v>
      </c>
      <c r="E46" s="49" t="s">
        <v>366</v>
      </c>
      <c r="F46" s="537">
        <v>1000</v>
      </c>
      <c r="G46" s="557">
        <v>9842</v>
      </c>
      <c r="H46" s="558">
        <v>9723</v>
      </c>
      <c r="I46" s="558">
        <f t="shared" si="6"/>
        <v>119</v>
      </c>
      <c r="J46" s="558">
        <f t="shared" si="3"/>
        <v>119000</v>
      </c>
      <c r="K46" s="558">
        <f t="shared" si="0"/>
        <v>0.119</v>
      </c>
      <c r="L46" s="559">
        <v>10336</v>
      </c>
      <c r="M46" s="558">
        <v>10144</v>
      </c>
      <c r="N46" s="558">
        <f t="shared" si="7"/>
        <v>192</v>
      </c>
      <c r="O46" s="558">
        <f t="shared" si="5"/>
        <v>192000</v>
      </c>
      <c r="P46" s="558">
        <f t="shared" si="1"/>
        <v>0.192</v>
      </c>
      <c r="Q46" s="200"/>
    </row>
    <row r="47" spans="1:17" ht="15.75" customHeight="1">
      <c r="A47" s="522"/>
      <c r="B47" s="525" t="s">
        <v>126</v>
      </c>
      <c r="C47" s="528"/>
      <c r="D47" s="48"/>
      <c r="E47" s="48"/>
      <c r="F47" s="537"/>
      <c r="G47" s="557"/>
      <c r="H47" s="558"/>
      <c r="I47" s="558"/>
      <c r="J47" s="558"/>
      <c r="K47" s="558"/>
      <c r="L47" s="559"/>
      <c r="M47" s="558"/>
      <c r="N47" s="558"/>
      <c r="O47" s="558"/>
      <c r="P47" s="558"/>
      <c r="Q47" s="200"/>
    </row>
    <row r="48" spans="1:17" ht="15.75" customHeight="1">
      <c r="A48" s="522">
        <v>33</v>
      </c>
      <c r="B48" s="523" t="s">
        <v>127</v>
      </c>
      <c r="C48" s="528">
        <v>4865134</v>
      </c>
      <c r="D48" s="48" t="s">
        <v>13</v>
      </c>
      <c r="E48" s="49" t="s">
        <v>366</v>
      </c>
      <c r="F48" s="537">
        <v>100</v>
      </c>
      <c r="G48" s="557">
        <v>61907</v>
      </c>
      <c r="H48" s="558">
        <v>62147</v>
      </c>
      <c r="I48" s="558">
        <f t="shared" si="6"/>
        <v>-240</v>
      </c>
      <c r="J48" s="558">
        <f t="shared" si="3"/>
        <v>-24000</v>
      </c>
      <c r="K48" s="558">
        <f t="shared" si="0"/>
        <v>-0.024</v>
      </c>
      <c r="L48" s="559">
        <v>1633</v>
      </c>
      <c r="M48" s="558">
        <v>1633</v>
      </c>
      <c r="N48" s="558">
        <f t="shared" si="7"/>
        <v>0</v>
      </c>
      <c r="O48" s="558">
        <f t="shared" si="5"/>
        <v>0</v>
      </c>
      <c r="P48" s="558">
        <f t="shared" si="1"/>
        <v>0</v>
      </c>
      <c r="Q48" s="200"/>
    </row>
    <row r="49" spans="1:17" ht="15.75" customHeight="1" thickBot="1">
      <c r="A49" s="526">
        <v>34</v>
      </c>
      <c r="B49" s="459" t="s">
        <v>128</v>
      </c>
      <c r="C49" s="529">
        <v>4865135</v>
      </c>
      <c r="D49" s="57" t="s">
        <v>13</v>
      </c>
      <c r="E49" s="55" t="s">
        <v>366</v>
      </c>
      <c r="F49" s="539">
        <v>100</v>
      </c>
      <c r="G49" s="560">
        <v>28680</v>
      </c>
      <c r="H49" s="560">
        <v>23759</v>
      </c>
      <c r="I49" s="560">
        <f t="shared" si="6"/>
        <v>4921</v>
      </c>
      <c r="J49" s="560">
        <f t="shared" si="3"/>
        <v>492100</v>
      </c>
      <c r="K49" s="560">
        <f t="shared" si="0"/>
        <v>0.4921</v>
      </c>
      <c r="L49" s="561">
        <v>999407</v>
      </c>
      <c r="M49" s="560">
        <v>999407</v>
      </c>
      <c r="N49" s="560">
        <f t="shared" si="7"/>
        <v>0</v>
      </c>
      <c r="O49" s="560">
        <f t="shared" si="5"/>
        <v>0</v>
      </c>
      <c r="P49" s="560">
        <f t="shared" si="1"/>
        <v>0</v>
      </c>
      <c r="Q49" s="201"/>
    </row>
    <row r="50" spans="6:16" ht="15.75" thickTop="1">
      <c r="F50" s="267"/>
      <c r="I50" s="19"/>
      <c r="J50" s="19"/>
      <c r="K50" s="19"/>
      <c r="N50" s="19"/>
      <c r="O50" s="19"/>
      <c r="P50" s="19"/>
    </row>
    <row r="51" spans="2:16" ht="16.5">
      <c r="B51" s="18" t="s">
        <v>147</v>
      </c>
      <c r="F51" s="267"/>
      <c r="I51" s="19"/>
      <c r="J51" s="19"/>
      <c r="K51" s="568">
        <f>SUM(K8:K49)-K28</f>
        <v>2.1742</v>
      </c>
      <c r="N51" s="19"/>
      <c r="O51" s="19"/>
      <c r="P51" s="568">
        <f>SUM(P8:P49)-P28</f>
        <v>-4.2729</v>
      </c>
    </row>
    <row r="52" spans="2:16" ht="15">
      <c r="B52" s="18"/>
      <c r="F52" s="267"/>
      <c r="I52" s="19"/>
      <c r="J52" s="19"/>
      <c r="K52" s="35"/>
      <c r="N52" s="19"/>
      <c r="O52" s="19"/>
      <c r="P52" s="35"/>
    </row>
    <row r="53" spans="2:16" ht="16.5">
      <c r="B53" s="18" t="s">
        <v>148</v>
      </c>
      <c r="F53" s="267"/>
      <c r="I53" s="19"/>
      <c r="J53" s="19"/>
      <c r="K53" s="568">
        <f>SUM(K51:K52)</f>
        <v>2.1742</v>
      </c>
      <c r="N53" s="19"/>
      <c r="O53" s="19"/>
      <c r="P53" s="568">
        <f>SUM(P51:P52)</f>
        <v>-4.2729</v>
      </c>
    </row>
    <row r="54" ht="15">
      <c r="F54" s="267"/>
    </row>
    <row r="55" spans="6:17" ht="15">
      <c r="F55" s="267"/>
      <c r="Q55" s="336" t="str">
        <f>NDPL!$Q$1</f>
        <v>OCTOBER 2010</v>
      </c>
    </row>
    <row r="56" ht="15">
      <c r="F56" s="267"/>
    </row>
    <row r="57" spans="6:17" ht="15">
      <c r="F57" s="267"/>
      <c r="Q57" s="336"/>
    </row>
    <row r="58" spans="1:16" ht="18.75" thickBot="1">
      <c r="A58" s="116" t="s">
        <v>265</v>
      </c>
      <c r="F58" s="267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01/11/10</v>
      </c>
      <c r="H59" s="41" t="str">
        <f>NDPL!H5</f>
        <v>INTIAL READING 01/10/10</v>
      </c>
      <c r="I59" s="41" t="s">
        <v>4</v>
      </c>
      <c r="J59" s="41" t="s">
        <v>5</v>
      </c>
      <c r="K59" s="41" t="s">
        <v>6</v>
      </c>
      <c r="L59" s="43" t="str">
        <f>NDPL!G5</f>
        <v>FINAL READING 01/11/10</v>
      </c>
      <c r="M59" s="41" t="str">
        <f>NDPL!H5</f>
        <v>INTIAL READING 01/10/10</v>
      </c>
      <c r="N59" s="41" t="s">
        <v>4</v>
      </c>
      <c r="O59" s="41" t="s">
        <v>5</v>
      </c>
      <c r="P59" s="41" t="s">
        <v>6</v>
      </c>
      <c r="Q59" s="42" t="s">
        <v>329</v>
      </c>
    </row>
    <row r="60" spans="1:16" ht="17.25" thickBot="1" thickTop="1">
      <c r="A60" s="22"/>
      <c r="B60" s="118"/>
      <c r="C60" s="22"/>
      <c r="D60" s="22"/>
      <c r="E60" s="22"/>
      <c r="F60" s="461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520"/>
      <c r="B61" s="521" t="s">
        <v>133</v>
      </c>
      <c r="C61" s="44"/>
      <c r="D61" s="44"/>
      <c r="E61" s="44"/>
      <c r="F61" s="462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99"/>
    </row>
    <row r="62" spans="1:17" ht="15.75" customHeight="1">
      <c r="A62" s="522">
        <v>1</v>
      </c>
      <c r="B62" s="523" t="s">
        <v>16</v>
      </c>
      <c r="C62" s="528">
        <v>4864968</v>
      </c>
      <c r="D62" s="48" t="s">
        <v>13</v>
      </c>
      <c r="E62" s="49" t="s">
        <v>366</v>
      </c>
      <c r="F62" s="537">
        <v>-1000</v>
      </c>
      <c r="G62" s="492">
        <v>999345</v>
      </c>
      <c r="H62" s="479">
        <v>999345</v>
      </c>
      <c r="I62" s="479">
        <f>G62-H62</f>
        <v>0</v>
      </c>
      <c r="J62" s="479">
        <f>$F62*I62</f>
        <v>0</v>
      </c>
      <c r="K62" s="479">
        <f>J62/1000000</f>
        <v>0</v>
      </c>
      <c r="L62" s="478">
        <v>965607</v>
      </c>
      <c r="M62" s="479">
        <v>969094</v>
      </c>
      <c r="N62" s="479">
        <f>L62-M62</f>
        <v>-3487</v>
      </c>
      <c r="O62" s="479">
        <f>$F62*N62</f>
        <v>3487000</v>
      </c>
      <c r="P62" s="479">
        <f>O62/1000000</f>
        <v>3.487</v>
      </c>
      <c r="Q62" s="200"/>
    </row>
    <row r="63" spans="1:17" ht="15.75" customHeight="1">
      <c r="A63" s="522">
        <v>2</v>
      </c>
      <c r="B63" s="523" t="s">
        <v>17</v>
      </c>
      <c r="C63" s="528">
        <v>4864980</v>
      </c>
      <c r="D63" s="48" t="s">
        <v>13</v>
      </c>
      <c r="E63" s="49" t="s">
        <v>366</v>
      </c>
      <c r="F63" s="537">
        <v>-1000</v>
      </c>
      <c r="G63" s="492">
        <v>16334</v>
      </c>
      <c r="H63" s="479">
        <v>16334</v>
      </c>
      <c r="I63" s="479">
        <f>G63-H63</f>
        <v>0</v>
      </c>
      <c r="J63" s="479">
        <f>$F63*I63</f>
        <v>0</v>
      </c>
      <c r="K63" s="479">
        <f>J63/1000000</f>
        <v>0</v>
      </c>
      <c r="L63" s="478">
        <v>974447</v>
      </c>
      <c r="M63" s="479">
        <v>976363</v>
      </c>
      <c r="N63" s="479">
        <f>L63-M63</f>
        <v>-1916</v>
      </c>
      <c r="O63" s="479">
        <f>$F63*N63</f>
        <v>1916000</v>
      </c>
      <c r="P63" s="479">
        <f>O63/1000000</f>
        <v>1.916</v>
      </c>
      <c r="Q63" s="200"/>
    </row>
    <row r="64" spans="1:17" ht="15.75" customHeight="1">
      <c r="A64" s="522">
        <v>3</v>
      </c>
      <c r="B64" s="523" t="s">
        <v>18</v>
      </c>
      <c r="C64" s="528">
        <v>4864981</v>
      </c>
      <c r="D64" s="48" t="s">
        <v>13</v>
      </c>
      <c r="E64" s="49" t="s">
        <v>366</v>
      </c>
      <c r="F64" s="537">
        <v>-1000</v>
      </c>
      <c r="G64" s="492">
        <v>15935</v>
      </c>
      <c r="H64" s="479">
        <v>15936</v>
      </c>
      <c r="I64" s="479">
        <f>G64-H64</f>
        <v>-1</v>
      </c>
      <c r="J64" s="479">
        <f>$F64*I64</f>
        <v>1000</v>
      </c>
      <c r="K64" s="479">
        <f>J64/1000000</f>
        <v>0.001</v>
      </c>
      <c r="L64" s="478">
        <v>965778</v>
      </c>
      <c r="M64" s="479">
        <v>967933</v>
      </c>
      <c r="N64" s="479">
        <f>L64-M64</f>
        <v>-2155</v>
      </c>
      <c r="O64" s="479">
        <f>$F64*N64</f>
        <v>2155000</v>
      </c>
      <c r="P64" s="479">
        <f>O64/1000000</f>
        <v>2.155</v>
      </c>
      <c r="Q64" s="200"/>
    </row>
    <row r="65" spans="1:17" ht="15.75" customHeight="1">
      <c r="A65" s="522"/>
      <c r="B65" s="524" t="s">
        <v>134</v>
      </c>
      <c r="C65" s="528"/>
      <c r="D65" s="52"/>
      <c r="E65" s="52"/>
      <c r="F65" s="537"/>
      <c r="G65" s="492"/>
      <c r="H65" s="562"/>
      <c r="I65" s="562"/>
      <c r="J65" s="562"/>
      <c r="K65" s="562"/>
      <c r="L65" s="478"/>
      <c r="M65" s="562"/>
      <c r="N65" s="562"/>
      <c r="O65" s="562"/>
      <c r="P65" s="562"/>
      <c r="Q65" s="200"/>
    </row>
    <row r="66" spans="1:17" ht="15.75" customHeight="1">
      <c r="A66" s="522">
        <v>4</v>
      </c>
      <c r="B66" s="523" t="s">
        <v>135</v>
      </c>
      <c r="C66" s="528">
        <v>4864915</v>
      </c>
      <c r="D66" s="48" t="s">
        <v>13</v>
      </c>
      <c r="E66" s="49" t="s">
        <v>366</v>
      </c>
      <c r="F66" s="537">
        <v>-1000</v>
      </c>
      <c r="G66" s="624">
        <v>988427</v>
      </c>
      <c r="H66" s="565">
        <v>989303</v>
      </c>
      <c r="I66" s="562">
        <f aca="true" t="shared" si="8" ref="I66:I72">G66-H66</f>
        <v>-876</v>
      </c>
      <c r="J66" s="562">
        <f aca="true" t="shared" si="9" ref="J66:J72">$F66*I66</f>
        <v>876000</v>
      </c>
      <c r="K66" s="562">
        <f aca="true" t="shared" si="10" ref="K66:K72">J66/1000000</f>
        <v>0.876</v>
      </c>
      <c r="L66" s="481">
        <v>993846</v>
      </c>
      <c r="M66" s="565">
        <v>993853</v>
      </c>
      <c r="N66" s="562">
        <f aca="true" t="shared" si="11" ref="N66:N72">L66-M66</f>
        <v>-7</v>
      </c>
      <c r="O66" s="562">
        <f aca="true" t="shared" si="12" ref="O66:O72">$F66*N66</f>
        <v>7000</v>
      </c>
      <c r="P66" s="562">
        <f aca="true" t="shared" si="13" ref="P66:P72">O66/1000000</f>
        <v>0.007</v>
      </c>
      <c r="Q66" s="200"/>
    </row>
    <row r="67" spans="1:17" ht="15.75" customHeight="1">
      <c r="A67" s="522">
        <v>5</v>
      </c>
      <c r="B67" s="523" t="s">
        <v>136</v>
      </c>
      <c r="C67" s="528">
        <v>4864993</v>
      </c>
      <c r="D67" s="48" t="s">
        <v>13</v>
      </c>
      <c r="E67" s="49" t="s">
        <v>366</v>
      </c>
      <c r="F67" s="537">
        <v>-1000</v>
      </c>
      <c r="G67" s="492">
        <v>978767</v>
      </c>
      <c r="H67" s="562">
        <v>979652</v>
      </c>
      <c r="I67" s="562">
        <f t="shared" si="8"/>
        <v>-885</v>
      </c>
      <c r="J67" s="562">
        <f t="shared" si="9"/>
        <v>885000</v>
      </c>
      <c r="K67" s="562">
        <f t="shared" si="10"/>
        <v>0.885</v>
      </c>
      <c r="L67" s="478">
        <v>992116</v>
      </c>
      <c r="M67" s="562">
        <v>992123</v>
      </c>
      <c r="N67" s="562">
        <f t="shared" si="11"/>
        <v>-7</v>
      </c>
      <c r="O67" s="562">
        <f t="shared" si="12"/>
        <v>7000</v>
      </c>
      <c r="P67" s="562">
        <f t="shared" si="13"/>
        <v>0.007</v>
      </c>
      <c r="Q67" s="200"/>
    </row>
    <row r="68" spans="1:17" ht="15.75" customHeight="1">
      <c r="A68" s="522">
        <v>6</v>
      </c>
      <c r="B68" s="523" t="s">
        <v>137</v>
      </c>
      <c r="C68" s="528">
        <v>4864914</v>
      </c>
      <c r="D68" s="48" t="s">
        <v>13</v>
      </c>
      <c r="E68" s="49" t="s">
        <v>366</v>
      </c>
      <c r="F68" s="537">
        <v>-1000</v>
      </c>
      <c r="G68" s="492">
        <v>1642</v>
      </c>
      <c r="H68" s="562">
        <v>1642</v>
      </c>
      <c r="I68" s="562">
        <f t="shared" si="8"/>
        <v>0</v>
      </c>
      <c r="J68" s="562">
        <f t="shared" si="9"/>
        <v>0</v>
      </c>
      <c r="K68" s="562">
        <f t="shared" si="10"/>
        <v>0</v>
      </c>
      <c r="L68" s="478">
        <v>997585</v>
      </c>
      <c r="M68" s="562">
        <v>998006</v>
      </c>
      <c r="N68" s="562">
        <f t="shared" si="11"/>
        <v>-421</v>
      </c>
      <c r="O68" s="562">
        <f t="shared" si="12"/>
        <v>421000</v>
      </c>
      <c r="P68" s="562">
        <f t="shared" si="13"/>
        <v>0.421</v>
      </c>
      <c r="Q68" s="200"/>
    </row>
    <row r="69" spans="1:17" ht="15.75" customHeight="1">
      <c r="A69" s="522">
        <v>7</v>
      </c>
      <c r="B69" s="523" t="s">
        <v>138</v>
      </c>
      <c r="C69" s="528">
        <v>4865167</v>
      </c>
      <c r="D69" s="48" t="s">
        <v>13</v>
      </c>
      <c r="E69" s="49" t="s">
        <v>366</v>
      </c>
      <c r="F69" s="537">
        <v>-1000</v>
      </c>
      <c r="G69" s="492">
        <v>1051</v>
      </c>
      <c r="H69" s="562">
        <v>1051</v>
      </c>
      <c r="I69" s="562">
        <f t="shared" si="8"/>
        <v>0</v>
      </c>
      <c r="J69" s="562">
        <f t="shared" si="9"/>
        <v>0</v>
      </c>
      <c r="K69" s="562">
        <f t="shared" si="10"/>
        <v>0</v>
      </c>
      <c r="L69" s="478">
        <v>984626</v>
      </c>
      <c r="M69" s="562">
        <v>984488</v>
      </c>
      <c r="N69" s="562">
        <f t="shared" si="11"/>
        <v>138</v>
      </c>
      <c r="O69" s="562">
        <f t="shared" si="12"/>
        <v>-138000</v>
      </c>
      <c r="P69" s="562">
        <f t="shared" si="13"/>
        <v>-0.138</v>
      </c>
      <c r="Q69" s="200"/>
    </row>
    <row r="70" spans="1:17" s="94" customFormat="1" ht="15">
      <c r="A70" s="626">
        <v>8</v>
      </c>
      <c r="B70" s="627" t="s">
        <v>139</v>
      </c>
      <c r="C70" s="628">
        <v>4864893</v>
      </c>
      <c r="D70" s="78" t="s">
        <v>13</v>
      </c>
      <c r="E70" s="79" t="s">
        <v>366</v>
      </c>
      <c r="F70" s="629">
        <v>-1000</v>
      </c>
      <c r="G70" s="644">
        <v>965</v>
      </c>
      <c r="H70" s="645">
        <v>965</v>
      </c>
      <c r="I70" s="630">
        <f t="shared" si="8"/>
        <v>0</v>
      </c>
      <c r="J70" s="630">
        <f t="shared" si="9"/>
        <v>0</v>
      </c>
      <c r="K70" s="630">
        <f t="shared" si="10"/>
        <v>0</v>
      </c>
      <c r="L70" s="646">
        <v>998688</v>
      </c>
      <c r="M70" s="645">
        <v>999345</v>
      </c>
      <c r="N70" s="630">
        <f t="shared" si="11"/>
        <v>-657</v>
      </c>
      <c r="O70" s="630">
        <f t="shared" si="12"/>
        <v>657000</v>
      </c>
      <c r="P70" s="630">
        <f t="shared" si="13"/>
        <v>0.657</v>
      </c>
      <c r="Q70" s="631" t="s">
        <v>399</v>
      </c>
    </row>
    <row r="71" spans="1:17" s="94" customFormat="1" ht="18">
      <c r="A71" s="626"/>
      <c r="B71" s="627"/>
      <c r="C71" s="647">
        <v>4864894</v>
      </c>
      <c r="D71" s="78" t="s">
        <v>13</v>
      </c>
      <c r="E71" s="79" t="s">
        <v>366</v>
      </c>
      <c r="F71" s="629">
        <v>-1000</v>
      </c>
      <c r="G71" s="644">
        <v>1213</v>
      </c>
      <c r="H71" s="645">
        <v>1213</v>
      </c>
      <c r="I71" s="630">
        <f>G71-H71</f>
        <v>0</v>
      </c>
      <c r="J71" s="630">
        <f t="shared" si="9"/>
        <v>0</v>
      </c>
      <c r="K71" s="630">
        <f t="shared" si="10"/>
        <v>0</v>
      </c>
      <c r="L71" s="646">
        <v>999347</v>
      </c>
      <c r="M71" s="645">
        <v>999970</v>
      </c>
      <c r="N71" s="630">
        <f>L71-M71</f>
        <v>-623</v>
      </c>
      <c r="O71" s="630">
        <f t="shared" si="12"/>
        <v>623000</v>
      </c>
      <c r="P71" s="630">
        <f t="shared" si="13"/>
        <v>0.623</v>
      </c>
      <c r="Q71" s="631" t="s">
        <v>400</v>
      </c>
    </row>
    <row r="72" spans="1:17" ht="15.75" customHeight="1">
      <c r="A72" s="522">
        <v>9</v>
      </c>
      <c r="B72" s="523" t="s">
        <v>140</v>
      </c>
      <c r="C72" s="528">
        <v>4864918</v>
      </c>
      <c r="D72" s="48" t="s">
        <v>13</v>
      </c>
      <c r="E72" s="49" t="s">
        <v>366</v>
      </c>
      <c r="F72" s="537">
        <v>-1000</v>
      </c>
      <c r="G72" s="492">
        <v>999921</v>
      </c>
      <c r="H72" s="562">
        <v>999921</v>
      </c>
      <c r="I72" s="562">
        <f t="shared" si="8"/>
        <v>0</v>
      </c>
      <c r="J72" s="562">
        <f t="shared" si="9"/>
        <v>0</v>
      </c>
      <c r="K72" s="562">
        <f t="shared" si="10"/>
        <v>0</v>
      </c>
      <c r="L72" s="478">
        <v>986074</v>
      </c>
      <c r="M72" s="562">
        <v>987694</v>
      </c>
      <c r="N72" s="562">
        <f t="shared" si="11"/>
        <v>-1620</v>
      </c>
      <c r="O72" s="562">
        <f t="shared" si="12"/>
        <v>1620000</v>
      </c>
      <c r="P72" s="562">
        <f t="shared" si="13"/>
        <v>1.62</v>
      </c>
      <c r="Q72" s="200"/>
    </row>
    <row r="73" spans="1:17" ht="15.75" customHeight="1">
      <c r="A73" s="522"/>
      <c r="B73" s="525" t="s">
        <v>141</v>
      </c>
      <c r="C73" s="528"/>
      <c r="D73" s="48"/>
      <c r="E73" s="48"/>
      <c r="F73" s="537"/>
      <c r="G73" s="492"/>
      <c r="H73" s="562"/>
      <c r="I73" s="562"/>
      <c r="J73" s="562"/>
      <c r="K73" s="562"/>
      <c r="L73" s="478"/>
      <c r="M73" s="562"/>
      <c r="N73" s="562"/>
      <c r="O73" s="562"/>
      <c r="P73" s="562"/>
      <c r="Q73" s="200"/>
    </row>
    <row r="74" spans="1:17" ht="15.75" customHeight="1">
      <c r="A74" s="522">
        <v>10</v>
      </c>
      <c r="B74" s="523" t="s">
        <v>142</v>
      </c>
      <c r="C74" s="528">
        <v>4864916</v>
      </c>
      <c r="D74" s="48" t="s">
        <v>13</v>
      </c>
      <c r="E74" s="49" t="s">
        <v>366</v>
      </c>
      <c r="F74" s="537">
        <v>-1000</v>
      </c>
      <c r="G74" s="492">
        <v>13835</v>
      </c>
      <c r="H74" s="562">
        <v>13835</v>
      </c>
      <c r="I74" s="562">
        <f>G74-H74</f>
        <v>0</v>
      </c>
      <c r="J74" s="562">
        <f>$F74*I74</f>
        <v>0</v>
      </c>
      <c r="K74" s="562">
        <f>J74/1000000</f>
        <v>0</v>
      </c>
      <c r="L74" s="478">
        <v>971544</v>
      </c>
      <c r="M74" s="562">
        <v>972861</v>
      </c>
      <c r="N74" s="562">
        <f>L74-M74</f>
        <v>-1317</v>
      </c>
      <c r="O74" s="562">
        <f>$F74*N74</f>
        <v>1317000</v>
      </c>
      <c r="P74" s="565">
        <f>O74/1000000</f>
        <v>1.317</v>
      </c>
      <c r="Q74" s="200"/>
    </row>
    <row r="75" spans="1:17" ht="15.75" customHeight="1">
      <c r="A75" s="522">
        <v>11</v>
      </c>
      <c r="B75" s="523" t="s">
        <v>143</v>
      </c>
      <c r="C75" s="528">
        <v>4864917</v>
      </c>
      <c r="D75" s="48" t="s">
        <v>13</v>
      </c>
      <c r="E75" s="49" t="s">
        <v>366</v>
      </c>
      <c r="F75" s="537">
        <v>-1000</v>
      </c>
      <c r="G75" s="492">
        <v>973555</v>
      </c>
      <c r="H75" s="562">
        <v>973555</v>
      </c>
      <c r="I75" s="562">
        <f>G75-H75</f>
        <v>0</v>
      </c>
      <c r="J75" s="562">
        <f>$F75*I75</f>
        <v>0</v>
      </c>
      <c r="K75" s="562">
        <f>J75/1000000</f>
        <v>0</v>
      </c>
      <c r="L75" s="478">
        <v>935701</v>
      </c>
      <c r="M75" s="562">
        <v>938737</v>
      </c>
      <c r="N75" s="562">
        <f>L75-M75</f>
        <v>-3036</v>
      </c>
      <c r="O75" s="562">
        <f>$F75*N75</f>
        <v>3036000</v>
      </c>
      <c r="P75" s="565">
        <f>O75/1000000</f>
        <v>3.036</v>
      </c>
      <c r="Q75" s="200"/>
    </row>
    <row r="76" spans="1:17" ht="15.75" customHeight="1">
      <c r="A76" s="522"/>
      <c r="B76" s="524" t="s">
        <v>144</v>
      </c>
      <c r="C76" s="528"/>
      <c r="D76" s="52"/>
      <c r="E76" s="52"/>
      <c r="F76" s="537"/>
      <c r="G76" s="492"/>
      <c r="H76" s="562"/>
      <c r="I76" s="562"/>
      <c r="J76" s="562"/>
      <c r="K76" s="562"/>
      <c r="L76" s="478"/>
      <c r="M76" s="562"/>
      <c r="N76" s="562"/>
      <c r="O76" s="562"/>
      <c r="P76" s="562"/>
      <c r="Q76" s="200"/>
    </row>
    <row r="77" spans="1:17" ht="15.75" customHeight="1">
      <c r="A77" s="522">
        <v>12</v>
      </c>
      <c r="B77" s="523" t="s">
        <v>145</v>
      </c>
      <c r="C77" s="528">
        <v>4865053</v>
      </c>
      <c r="D77" s="48" t="s">
        <v>13</v>
      </c>
      <c r="E77" s="49" t="s">
        <v>366</v>
      </c>
      <c r="F77" s="537">
        <v>-1000</v>
      </c>
      <c r="G77" s="492">
        <v>21219</v>
      </c>
      <c r="H77" s="562">
        <v>21212</v>
      </c>
      <c r="I77" s="562">
        <f>G77-H77</f>
        <v>7</v>
      </c>
      <c r="J77" s="562">
        <f>$F77*I77</f>
        <v>-7000</v>
      </c>
      <c r="K77" s="562">
        <f>J77/1000000</f>
        <v>-0.007</v>
      </c>
      <c r="L77" s="478">
        <v>20736</v>
      </c>
      <c r="M77" s="562">
        <v>20797</v>
      </c>
      <c r="N77" s="562">
        <f>L77-M77</f>
        <v>-61</v>
      </c>
      <c r="O77" s="562">
        <f>$F77*N77</f>
        <v>61000</v>
      </c>
      <c r="P77" s="562">
        <f>O77/1000000</f>
        <v>0.061</v>
      </c>
      <c r="Q77" s="200"/>
    </row>
    <row r="78" spans="1:17" ht="15.75" customHeight="1">
      <c r="A78" s="522">
        <v>13</v>
      </c>
      <c r="B78" s="523" t="s">
        <v>146</v>
      </c>
      <c r="C78" s="528">
        <v>4864986</v>
      </c>
      <c r="D78" s="48" t="s">
        <v>13</v>
      </c>
      <c r="E78" s="49" t="s">
        <v>366</v>
      </c>
      <c r="F78" s="537">
        <v>-1000</v>
      </c>
      <c r="G78" s="492">
        <v>14832</v>
      </c>
      <c r="H78" s="479">
        <v>14832</v>
      </c>
      <c r="I78" s="479">
        <f>G78-H78</f>
        <v>0</v>
      </c>
      <c r="J78" s="479">
        <f>$F78*I78</f>
        <v>0</v>
      </c>
      <c r="K78" s="479">
        <f>J78/1000000</f>
        <v>0</v>
      </c>
      <c r="L78" s="478">
        <v>29044</v>
      </c>
      <c r="M78" s="479">
        <v>29017</v>
      </c>
      <c r="N78" s="479">
        <f>L78-M78</f>
        <v>27</v>
      </c>
      <c r="O78" s="479">
        <f>$F78*N78</f>
        <v>-27000</v>
      </c>
      <c r="P78" s="479">
        <f>O78/1000000</f>
        <v>-0.027</v>
      </c>
      <c r="Q78" s="200"/>
    </row>
    <row r="79" spans="1:17" ht="15.75" customHeight="1">
      <c r="A79" s="522"/>
      <c r="B79" s="525" t="s">
        <v>151</v>
      </c>
      <c r="C79" s="528"/>
      <c r="D79" s="48"/>
      <c r="E79" s="48"/>
      <c r="F79" s="537"/>
      <c r="G79" s="563"/>
      <c r="H79" s="479"/>
      <c r="I79" s="479"/>
      <c r="J79" s="479"/>
      <c r="K79" s="479"/>
      <c r="L79" s="563"/>
      <c r="M79" s="479"/>
      <c r="N79" s="479"/>
      <c r="O79" s="479"/>
      <c r="P79" s="479"/>
      <c r="Q79" s="200"/>
    </row>
    <row r="80" spans="1:17" ht="15.75" customHeight="1" thickBot="1">
      <c r="A80" s="526">
        <v>14</v>
      </c>
      <c r="B80" s="527" t="s">
        <v>152</v>
      </c>
      <c r="C80" s="529">
        <v>4902528</v>
      </c>
      <c r="D80" s="119" t="s">
        <v>13</v>
      </c>
      <c r="E80" s="55" t="s">
        <v>366</v>
      </c>
      <c r="F80" s="539">
        <v>100</v>
      </c>
      <c r="G80" s="564">
        <v>11525</v>
      </c>
      <c r="H80" s="484">
        <v>11525</v>
      </c>
      <c r="I80" s="484">
        <f>G80-H80</f>
        <v>0</v>
      </c>
      <c r="J80" s="484">
        <f>$F80*I80</f>
        <v>0</v>
      </c>
      <c r="K80" s="484">
        <f>J80/1000000</f>
        <v>0</v>
      </c>
      <c r="L80" s="483">
        <v>4086</v>
      </c>
      <c r="M80" s="484">
        <v>4086</v>
      </c>
      <c r="N80" s="484">
        <f>L80-M80</f>
        <v>0</v>
      </c>
      <c r="O80" s="484">
        <f>$F80*N80</f>
        <v>0</v>
      </c>
      <c r="P80" s="484">
        <f>O80/1000000</f>
        <v>0</v>
      </c>
      <c r="Q80" s="201"/>
    </row>
    <row r="81" spans="1:16" ht="15.75" thickTop="1">
      <c r="A81" s="11"/>
      <c r="B81" s="20"/>
      <c r="C81" s="13"/>
      <c r="D81" s="14"/>
      <c r="E81" s="10"/>
      <c r="F81" s="460"/>
      <c r="G81" s="117"/>
      <c r="H81" s="21"/>
      <c r="I81" s="23"/>
      <c r="J81" s="23"/>
      <c r="K81" s="23"/>
      <c r="L81" s="21"/>
      <c r="M81" s="21"/>
      <c r="N81" s="23"/>
      <c r="O81" s="23"/>
      <c r="P81" s="23"/>
    </row>
    <row r="82" spans="2:16" ht="18">
      <c r="B82" s="409" t="s">
        <v>267</v>
      </c>
      <c r="F82" s="267"/>
      <c r="I82" s="19"/>
      <c r="J82" s="19"/>
      <c r="K82" s="519">
        <f>SUM(K62:K80)</f>
        <v>1.7550000000000001</v>
      </c>
      <c r="L82" s="21"/>
      <c r="N82" s="19"/>
      <c r="O82" s="19"/>
      <c r="P82" s="519">
        <f>SUM(P62:P80)</f>
        <v>15.142</v>
      </c>
    </row>
    <row r="83" spans="2:16" ht="18">
      <c r="B83" s="409"/>
      <c r="F83" s="267"/>
      <c r="I83" s="19"/>
      <c r="J83" s="19"/>
      <c r="K83" s="23"/>
      <c r="L83" s="21"/>
      <c r="N83" s="19"/>
      <c r="O83" s="19"/>
      <c r="P83" s="412"/>
    </row>
    <row r="84" spans="2:16" ht="18">
      <c r="B84" s="409" t="s">
        <v>154</v>
      </c>
      <c r="F84" s="267"/>
      <c r="I84" s="19"/>
      <c r="J84" s="19"/>
      <c r="K84" s="519">
        <f>SUM(K82:K83)</f>
        <v>1.7550000000000001</v>
      </c>
      <c r="L84" s="21"/>
      <c r="N84" s="19"/>
      <c r="O84" s="19"/>
      <c r="P84" s="519">
        <f>SUM(P82:P83)</f>
        <v>15.142</v>
      </c>
    </row>
    <row r="85" spans="6:16" ht="15">
      <c r="F85" s="267"/>
      <c r="I85" s="19"/>
      <c r="J85" s="19"/>
      <c r="K85" s="23"/>
      <c r="L85" s="21"/>
      <c r="N85" s="19"/>
      <c r="O85" s="19"/>
      <c r="P85" s="23"/>
    </row>
    <row r="86" spans="6:16" ht="15">
      <c r="F86" s="267"/>
      <c r="I86" s="19"/>
      <c r="J86" s="19"/>
      <c r="K86" s="23"/>
      <c r="L86" s="21"/>
      <c r="N86" s="19"/>
      <c r="O86" s="19"/>
      <c r="P86" s="23"/>
    </row>
    <row r="87" spans="6:18" ht="15">
      <c r="F87" s="267"/>
      <c r="I87" s="19"/>
      <c r="J87" s="19"/>
      <c r="K87" s="23"/>
      <c r="L87" s="21"/>
      <c r="N87" s="19"/>
      <c r="O87" s="19"/>
      <c r="P87" s="23"/>
      <c r="Q87" s="336" t="str">
        <f>NDPL!Q1</f>
        <v>OCTOBER 2010</v>
      </c>
      <c r="R87" s="336"/>
    </row>
    <row r="88" spans="1:16" ht="18.75" thickBot="1">
      <c r="A88" s="429" t="s">
        <v>266</v>
      </c>
      <c r="F88" s="267"/>
      <c r="G88" s="7"/>
      <c r="H88" s="7"/>
      <c r="I88" s="58" t="s">
        <v>8</v>
      </c>
      <c r="J88" s="21"/>
      <c r="K88" s="21"/>
      <c r="L88" s="21"/>
      <c r="M88" s="21"/>
      <c r="N88" s="58" t="s">
        <v>7</v>
      </c>
      <c r="O88" s="21"/>
      <c r="P88" s="21"/>
    </row>
    <row r="89" spans="1:17" ht="39.75" thickBot="1" thickTop="1">
      <c r="A89" s="43" t="s">
        <v>9</v>
      </c>
      <c r="B89" s="40" t="s">
        <v>10</v>
      </c>
      <c r="C89" s="41" t="s">
        <v>1</v>
      </c>
      <c r="D89" s="41" t="s">
        <v>2</v>
      </c>
      <c r="E89" s="41" t="s">
        <v>3</v>
      </c>
      <c r="F89" s="41" t="s">
        <v>11</v>
      </c>
      <c r="G89" s="43" t="str">
        <f>NDPL!G5</f>
        <v>FINAL READING 01/11/10</v>
      </c>
      <c r="H89" s="41" t="str">
        <f>NDPL!H5</f>
        <v>INTIAL READING 01/10/10</v>
      </c>
      <c r="I89" s="41" t="s">
        <v>4</v>
      </c>
      <c r="J89" s="41" t="s">
        <v>5</v>
      </c>
      <c r="K89" s="41" t="s">
        <v>6</v>
      </c>
      <c r="L89" s="43" t="str">
        <f>NDPL!G5</f>
        <v>FINAL READING 01/11/10</v>
      </c>
      <c r="M89" s="41" t="str">
        <f>NDPL!H5</f>
        <v>INTIAL READING 01/10/10</v>
      </c>
      <c r="N89" s="41" t="s">
        <v>4</v>
      </c>
      <c r="O89" s="41" t="s">
        <v>5</v>
      </c>
      <c r="P89" s="41" t="s">
        <v>6</v>
      </c>
      <c r="Q89" s="42" t="s">
        <v>329</v>
      </c>
    </row>
    <row r="90" spans="1:16" ht="17.25" thickBot="1" thickTop="1">
      <c r="A90" s="6"/>
      <c r="B90" s="51"/>
      <c r="C90" s="4"/>
      <c r="D90" s="4"/>
      <c r="E90" s="4"/>
      <c r="F90" s="463"/>
      <c r="G90" s="4"/>
      <c r="H90" s="4"/>
      <c r="I90" s="4"/>
      <c r="J90" s="4"/>
      <c r="K90" s="4"/>
      <c r="L90" s="22"/>
      <c r="M90" s="4"/>
      <c r="N90" s="4"/>
      <c r="O90" s="4"/>
      <c r="P90" s="4"/>
    </row>
    <row r="91" spans="1:17" ht="15.75" customHeight="1" thickTop="1">
      <c r="A91" s="520"/>
      <c r="B91" s="531" t="s">
        <v>35</v>
      </c>
      <c r="C91" s="532"/>
      <c r="D91" s="110"/>
      <c r="E91" s="120"/>
      <c r="F91" s="464"/>
      <c r="G91" s="39"/>
      <c r="H91" s="27"/>
      <c r="I91" s="28"/>
      <c r="J91" s="28"/>
      <c r="K91" s="28"/>
      <c r="L91" s="26"/>
      <c r="M91" s="27"/>
      <c r="N91" s="28"/>
      <c r="O91" s="28"/>
      <c r="P91" s="28"/>
      <c r="Q91" s="199"/>
    </row>
    <row r="92" spans="1:17" ht="15.75" customHeight="1">
      <c r="A92" s="522">
        <v>1</v>
      </c>
      <c r="B92" s="523" t="s">
        <v>38</v>
      </c>
      <c r="C92" s="528">
        <v>4864889</v>
      </c>
      <c r="D92" s="48" t="s">
        <v>13</v>
      </c>
      <c r="E92" s="49" t="s">
        <v>366</v>
      </c>
      <c r="F92" s="537">
        <v>-1000</v>
      </c>
      <c r="G92" s="566">
        <v>992329</v>
      </c>
      <c r="H92" s="558">
        <v>993305</v>
      </c>
      <c r="I92" s="558">
        <f>G92-H92</f>
        <v>-976</v>
      </c>
      <c r="J92" s="558">
        <f aca="true" t="shared" si="14" ref="J92:J99">$F92*I92</f>
        <v>976000</v>
      </c>
      <c r="K92" s="558">
        <f aca="true" t="shared" si="15" ref="K92:K99">J92/1000000</f>
        <v>0.976</v>
      </c>
      <c r="L92" s="478">
        <v>998658</v>
      </c>
      <c r="M92" s="479">
        <v>998658</v>
      </c>
      <c r="N92" s="479">
        <f>L92-M92</f>
        <v>0</v>
      </c>
      <c r="O92" s="479">
        <f aca="true" t="shared" si="16" ref="O92:O99">$F92*N92</f>
        <v>0</v>
      </c>
      <c r="P92" s="479">
        <f aca="true" t="shared" si="17" ref="P92:P99">O92/1000000</f>
        <v>0</v>
      </c>
      <c r="Q92" s="200"/>
    </row>
    <row r="93" spans="1:17" ht="15.75" customHeight="1">
      <c r="A93" s="522">
        <v>2</v>
      </c>
      <c r="B93" s="523" t="s">
        <v>39</v>
      </c>
      <c r="C93" s="528">
        <v>4864800</v>
      </c>
      <c r="D93" s="48" t="s">
        <v>13</v>
      </c>
      <c r="E93" s="49" t="s">
        <v>366</v>
      </c>
      <c r="F93" s="537">
        <v>-100</v>
      </c>
      <c r="G93" s="566">
        <v>991743</v>
      </c>
      <c r="H93" s="380">
        <v>994864</v>
      </c>
      <c r="I93" s="380">
        <f aca="true" t="shared" si="18" ref="I93:I99">G93-H93</f>
        <v>-3121</v>
      </c>
      <c r="J93" s="380">
        <f t="shared" si="14"/>
        <v>312100</v>
      </c>
      <c r="K93" s="380">
        <f t="shared" si="15"/>
        <v>0.3121</v>
      </c>
      <c r="L93" s="481">
        <v>11898</v>
      </c>
      <c r="M93" s="482">
        <v>11898</v>
      </c>
      <c r="N93" s="479">
        <f aca="true" t="shared" si="19" ref="N93:N99">L93-M93</f>
        <v>0</v>
      </c>
      <c r="O93" s="479">
        <f t="shared" si="16"/>
        <v>0</v>
      </c>
      <c r="P93" s="479">
        <f t="shared" si="17"/>
        <v>0</v>
      </c>
      <c r="Q93" s="200"/>
    </row>
    <row r="94" spans="1:17" ht="15.75" customHeight="1">
      <c r="A94" s="522"/>
      <c r="B94" s="525" t="s">
        <v>116</v>
      </c>
      <c r="C94" s="528"/>
      <c r="D94" s="48"/>
      <c r="E94" s="49"/>
      <c r="F94" s="537"/>
      <c r="G94" s="566"/>
      <c r="H94" s="558"/>
      <c r="I94" s="558"/>
      <c r="J94" s="558"/>
      <c r="K94" s="558"/>
      <c r="L94" s="478"/>
      <c r="M94" s="479"/>
      <c r="N94" s="479"/>
      <c r="O94" s="479"/>
      <c r="P94" s="479"/>
      <c r="Q94" s="200"/>
    </row>
    <row r="95" spans="1:17" ht="15.75" customHeight="1">
      <c r="A95" s="522">
        <v>3</v>
      </c>
      <c r="B95" s="458" t="s">
        <v>117</v>
      </c>
      <c r="C95" s="528">
        <v>4865136</v>
      </c>
      <c r="D95" s="52" t="s">
        <v>13</v>
      </c>
      <c r="E95" s="49" t="s">
        <v>366</v>
      </c>
      <c r="F95" s="537">
        <v>-100</v>
      </c>
      <c r="G95" s="566">
        <v>2228</v>
      </c>
      <c r="H95" s="558">
        <v>2157</v>
      </c>
      <c r="I95" s="558">
        <f t="shared" si="18"/>
        <v>71</v>
      </c>
      <c r="J95" s="558">
        <f t="shared" si="14"/>
        <v>-7100</v>
      </c>
      <c r="K95" s="558">
        <f t="shared" si="15"/>
        <v>-0.0071</v>
      </c>
      <c r="L95" s="478">
        <v>52856</v>
      </c>
      <c r="M95" s="479">
        <v>52678</v>
      </c>
      <c r="N95" s="479">
        <f t="shared" si="19"/>
        <v>178</v>
      </c>
      <c r="O95" s="479">
        <f t="shared" si="16"/>
        <v>-17800</v>
      </c>
      <c r="P95" s="482">
        <f t="shared" si="17"/>
        <v>-0.0178</v>
      </c>
      <c r="Q95" s="200"/>
    </row>
    <row r="96" spans="1:17" ht="15.75" customHeight="1">
      <c r="A96" s="522">
        <v>4</v>
      </c>
      <c r="B96" s="523" t="s">
        <v>118</v>
      </c>
      <c r="C96" s="528">
        <v>4865137</v>
      </c>
      <c r="D96" s="48" t="s">
        <v>13</v>
      </c>
      <c r="E96" s="49" t="s">
        <v>366</v>
      </c>
      <c r="F96" s="537">
        <v>-100</v>
      </c>
      <c r="G96" s="566">
        <v>2206</v>
      </c>
      <c r="H96" s="558">
        <v>1980</v>
      </c>
      <c r="I96" s="558">
        <f t="shared" si="18"/>
        <v>226</v>
      </c>
      <c r="J96" s="558">
        <f t="shared" si="14"/>
        <v>-22600</v>
      </c>
      <c r="K96" s="558">
        <f t="shared" si="15"/>
        <v>-0.0226</v>
      </c>
      <c r="L96" s="478">
        <v>111362</v>
      </c>
      <c r="M96" s="479">
        <v>111347</v>
      </c>
      <c r="N96" s="479">
        <f t="shared" si="19"/>
        <v>15</v>
      </c>
      <c r="O96" s="479">
        <f t="shared" si="16"/>
        <v>-1500</v>
      </c>
      <c r="P96" s="479">
        <f t="shared" si="17"/>
        <v>-0.0015</v>
      </c>
      <c r="Q96" s="200"/>
    </row>
    <row r="97" spans="1:17" ht="15.75" customHeight="1">
      <c r="A97" s="522">
        <v>5</v>
      </c>
      <c r="B97" s="523" t="s">
        <v>119</v>
      </c>
      <c r="C97" s="528">
        <v>4865138</v>
      </c>
      <c r="D97" s="48" t="s">
        <v>13</v>
      </c>
      <c r="E97" s="49" t="s">
        <v>366</v>
      </c>
      <c r="F97" s="537">
        <v>-100</v>
      </c>
      <c r="G97" s="566">
        <v>999308</v>
      </c>
      <c r="H97" s="380">
        <v>999569</v>
      </c>
      <c r="I97" s="558">
        <f t="shared" si="18"/>
        <v>-261</v>
      </c>
      <c r="J97" s="558">
        <f t="shared" si="14"/>
        <v>26100</v>
      </c>
      <c r="K97" s="558">
        <f t="shared" si="15"/>
        <v>0.0261</v>
      </c>
      <c r="L97" s="478">
        <v>4314</v>
      </c>
      <c r="M97" s="482">
        <v>4318</v>
      </c>
      <c r="N97" s="479">
        <f t="shared" si="19"/>
        <v>-4</v>
      </c>
      <c r="O97" s="479">
        <f t="shared" si="16"/>
        <v>400</v>
      </c>
      <c r="P97" s="479">
        <f t="shared" si="17"/>
        <v>0.0004</v>
      </c>
      <c r="Q97" s="200"/>
    </row>
    <row r="98" spans="1:17" ht="15.75" customHeight="1">
      <c r="A98" s="522">
        <v>6</v>
      </c>
      <c r="B98" s="523" t="s">
        <v>120</v>
      </c>
      <c r="C98" s="528">
        <v>4865139</v>
      </c>
      <c r="D98" s="48" t="s">
        <v>13</v>
      </c>
      <c r="E98" s="49" t="s">
        <v>366</v>
      </c>
      <c r="F98" s="537">
        <v>-100</v>
      </c>
      <c r="G98" s="566">
        <v>3584</v>
      </c>
      <c r="H98" s="380">
        <v>3659</v>
      </c>
      <c r="I98" s="558">
        <f t="shared" si="18"/>
        <v>-75</v>
      </c>
      <c r="J98" s="558">
        <f t="shared" si="14"/>
        <v>7500</v>
      </c>
      <c r="K98" s="558">
        <f t="shared" si="15"/>
        <v>0.0075</v>
      </c>
      <c r="L98" s="478">
        <v>72907</v>
      </c>
      <c r="M98" s="482">
        <v>72954</v>
      </c>
      <c r="N98" s="479">
        <f t="shared" si="19"/>
        <v>-47</v>
      </c>
      <c r="O98" s="479">
        <f t="shared" si="16"/>
        <v>4700</v>
      </c>
      <c r="P98" s="479">
        <f t="shared" si="17"/>
        <v>0.0047</v>
      </c>
      <c r="Q98" s="200"/>
    </row>
    <row r="99" spans="1:17" ht="15.75" customHeight="1">
      <c r="A99" s="522">
        <v>7</v>
      </c>
      <c r="B99" s="523" t="s">
        <v>121</v>
      </c>
      <c r="C99" s="528">
        <v>4864948</v>
      </c>
      <c r="D99" s="48" t="s">
        <v>13</v>
      </c>
      <c r="E99" s="49" t="s">
        <v>366</v>
      </c>
      <c r="F99" s="537">
        <v>-1000</v>
      </c>
      <c r="G99" s="566">
        <v>31478</v>
      </c>
      <c r="H99" s="380">
        <v>29543</v>
      </c>
      <c r="I99" s="558">
        <f t="shared" si="18"/>
        <v>1935</v>
      </c>
      <c r="J99" s="558">
        <f t="shared" si="14"/>
        <v>-1935000</v>
      </c>
      <c r="K99" s="558">
        <f t="shared" si="15"/>
        <v>-1.935</v>
      </c>
      <c r="L99" s="478">
        <v>232</v>
      </c>
      <c r="M99" s="482">
        <v>232</v>
      </c>
      <c r="N99" s="479">
        <f t="shared" si="19"/>
        <v>0</v>
      </c>
      <c r="O99" s="479">
        <f t="shared" si="16"/>
        <v>0</v>
      </c>
      <c r="P99" s="479">
        <f t="shared" si="17"/>
        <v>0</v>
      </c>
      <c r="Q99" s="200"/>
    </row>
    <row r="100" spans="1:17" ht="15.75" customHeight="1">
      <c r="A100" s="522"/>
      <c r="B100" s="524" t="s">
        <v>122</v>
      </c>
      <c r="C100" s="528"/>
      <c r="D100" s="52"/>
      <c r="E100" s="52"/>
      <c r="F100" s="537"/>
      <c r="G100" s="566"/>
      <c r="H100" s="558"/>
      <c r="I100" s="558"/>
      <c r="J100" s="558"/>
      <c r="K100" s="558"/>
      <c r="L100" s="478"/>
      <c r="M100" s="479"/>
      <c r="N100" s="479"/>
      <c r="O100" s="479"/>
      <c r="P100" s="479"/>
      <c r="Q100" s="200"/>
    </row>
    <row r="101" spans="1:17" ht="15.75" customHeight="1">
      <c r="A101" s="522"/>
      <c r="B101" s="523"/>
      <c r="C101" s="528"/>
      <c r="D101" s="48"/>
      <c r="E101" s="48"/>
      <c r="F101" s="537"/>
      <c r="G101" s="566"/>
      <c r="H101" s="558"/>
      <c r="I101" s="558"/>
      <c r="J101" s="558"/>
      <c r="K101" s="558"/>
      <c r="L101" s="478"/>
      <c r="M101" s="479"/>
      <c r="N101" s="479"/>
      <c r="O101" s="479"/>
      <c r="P101" s="479"/>
      <c r="Q101" s="200"/>
    </row>
    <row r="102" spans="1:17" ht="15.75" customHeight="1">
      <c r="A102" s="522">
        <v>8</v>
      </c>
      <c r="B102" s="523" t="s">
        <v>123</v>
      </c>
      <c r="C102" s="528">
        <v>4864951</v>
      </c>
      <c r="D102" s="48" t="s">
        <v>13</v>
      </c>
      <c r="E102" s="49" t="s">
        <v>366</v>
      </c>
      <c r="F102" s="537">
        <v>-1000</v>
      </c>
      <c r="G102" s="442">
        <v>999981</v>
      </c>
      <c r="H102" s="469">
        <v>999981</v>
      </c>
      <c r="I102" s="558">
        <f>G102-H102</f>
        <v>0</v>
      </c>
      <c r="J102" s="558">
        <f aca="true" t="shared" si="20" ref="J102:J109">$F102*I102</f>
        <v>0</v>
      </c>
      <c r="K102" s="558">
        <f aca="true" t="shared" si="21" ref="K102:K109">J102/1000000</f>
        <v>0</v>
      </c>
      <c r="L102" s="445">
        <v>36474</v>
      </c>
      <c r="M102" s="469">
        <v>36474</v>
      </c>
      <c r="N102" s="479">
        <f>L102-M102</f>
        <v>0</v>
      </c>
      <c r="O102" s="479">
        <f aca="true" t="shared" si="22" ref="O102:O109">$F102*N102</f>
        <v>0</v>
      </c>
      <c r="P102" s="479">
        <f aca="true" t="shared" si="23" ref="P102:P109">O102/1000000</f>
        <v>0</v>
      </c>
      <c r="Q102" s="200"/>
    </row>
    <row r="103" spans="1:17" ht="15.75" customHeight="1">
      <c r="A103" s="522">
        <v>9</v>
      </c>
      <c r="B103" s="523" t="s">
        <v>124</v>
      </c>
      <c r="C103" s="528">
        <v>4902501</v>
      </c>
      <c r="D103" s="48" t="s">
        <v>13</v>
      </c>
      <c r="E103" s="49" t="s">
        <v>366</v>
      </c>
      <c r="F103" s="537">
        <v>-1333.33</v>
      </c>
      <c r="G103" s="442">
        <v>10</v>
      </c>
      <c r="H103" s="441">
        <v>10</v>
      </c>
      <c r="I103" s="380">
        <f>G103-H103</f>
        <v>0</v>
      </c>
      <c r="J103" s="380">
        <f t="shared" si="20"/>
        <v>0</v>
      </c>
      <c r="K103" s="380">
        <f t="shared" si="21"/>
        <v>0</v>
      </c>
      <c r="L103" s="448">
        <v>733</v>
      </c>
      <c r="M103" s="441">
        <v>878</v>
      </c>
      <c r="N103" s="482">
        <f>L103-M103</f>
        <v>-145</v>
      </c>
      <c r="O103" s="479">
        <f t="shared" si="22"/>
        <v>193332.84999999998</v>
      </c>
      <c r="P103" s="479">
        <f t="shared" si="23"/>
        <v>0.19333284999999997</v>
      </c>
      <c r="Q103" s="200"/>
    </row>
    <row r="104" spans="1:17" ht="15.75" customHeight="1">
      <c r="A104" s="522"/>
      <c r="B104" s="523"/>
      <c r="C104" s="528"/>
      <c r="D104" s="48"/>
      <c r="E104" s="49"/>
      <c r="F104" s="537"/>
      <c r="G104" s="442"/>
      <c r="H104" s="441"/>
      <c r="I104" s="380"/>
      <c r="J104" s="380"/>
      <c r="K104" s="380"/>
      <c r="L104" s="448"/>
      <c r="M104" s="441"/>
      <c r="N104" s="482"/>
      <c r="O104" s="479"/>
      <c r="P104" s="479"/>
      <c r="Q104" s="200"/>
    </row>
    <row r="105" spans="1:17" ht="15.75" customHeight="1">
      <c r="A105" s="522"/>
      <c r="B105" s="525" t="s">
        <v>125</v>
      </c>
      <c r="C105" s="528"/>
      <c r="D105" s="48"/>
      <c r="E105" s="48"/>
      <c r="F105" s="537"/>
      <c r="G105" s="566"/>
      <c r="H105" s="558"/>
      <c r="I105" s="558"/>
      <c r="J105" s="558"/>
      <c r="K105" s="558"/>
      <c r="L105" s="478"/>
      <c r="M105" s="479"/>
      <c r="N105" s="479"/>
      <c r="O105" s="479"/>
      <c r="P105" s="479"/>
      <c r="Q105" s="200"/>
    </row>
    <row r="106" spans="1:17" ht="15.75" customHeight="1">
      <c r="A106" s="522">
        <v>10</v>
      </c>
      <c r="B106" s="458" t="s">
        <v>50</v>
      </c>
      <c r="C106" s="528">
        <v>4864843</v>
      </c>
      <c r="D106" s="52" t="s">
        <v>13</v>
      </c>
      <c r="E106" s="49" t="s">
        <v>366</v>
      </c>
      <c r="F106" s="537">
        <v>-1000</v>
      </c>
      <c r="G106" s="566">
        <v>349</v>
      </c>
      <c r="H106" s="558">
        <v>347</v>
      </c>
      <c r="I106" s="558">
        <f>G106-H106</f>
        <v>2</v>
      </c>
      <c r="J106" s="558">
        <f t="shared" si="20"/>
        <v>-2000</v>
      </c>
      <c r="K106" s="558">
        <f t="shared" si="21"/>
        <v>-0.002</v>
      </c>
      <c r="L106" s="478">
        <v>12741</v>
      </c>
      <c r="M106" s="479">
        <v>12392</v>
      </c>
      <c r="N106" s="479">
        <f>L106-M106</f>
        <v>349</v>
      </c>
      <c r="O106" s="479">
        <f t="shared" si="22"/>
        <v>-349000</v>
      </c>
      <c r="P106" s="479">
        <f t="shared" si="23"/>
        <v>-0.349</v>
      </c>
      <c r="Q106" s="200"/>
    </row>
    <row r="107" spans="1:17" ht="15.75" customHeight="1">
      <c r="A107" s="522">
        <v>11</v>
      </c>
      <c r="B107" s="523" t="s">
        <v>51</v>
      </c>
      <c r="C107" s="528">
        <v>4864844</v>
      </c>
      <c r="D107" s="48" t="s">
        <v>13</v>
      </c>
      <c r="E107" s="49" t="s">
        <v>366</v>
      </c>
      <c r="F107" s="537">
        <v>-1000</v>
      </c>
      <c r="G107" s="566">
        <v>998947</v>
      </c>
      <c r="H107" s="558">
        <v>998945</v>
      </c>
      <c r="I107" s="558">
        <f>G107-H107</f>
        <v>2</v>
      </c>
      <c r="J107" s="558">
        <f t="shared" si="20"/>
        <v>-2000</v>
      </c>
      <c r="K107" s="558">
        <f t="shared" si="21"/>
        <v>-0.002</v>
      </c>
      <c r="L107" s="478">
        <v>3146</v>
      </c>
      <c r="M107" s="479">
        <v>3132</v>
      </c>
      <c r="N107" s="479">
        <f>L107-M107</f>
        <v>14</v>
      </c>
      <c r="O107" s="479">
        <f t="shared" si="22"/>
        <v>-14000</v>
      </c>
      <c r="P107" s="479">
        <f t="shared" si="23"/>
        <v>-0.014</v>
      </c>
      <c r="Q107" s="200"/>
    </row>
    <row r="108" spans="1:17" ht="15.75" customHeight="1">
      <c r="A108" s="522"/>
      <c r="B108" s="525" t="s">
        <v>52</v>
      </c>
      <c r="C108" s="528"/>
      <c r="D108" s="48"/>
      <c r="E108" s="48"/>
      <c r="F108" s="537"/>
      <c r="G108" s="566"/>
      <c r="H108" s="558"/>
      <c r="I108" s="558"/>
      <c r="J108" s="558"/>
      <c r="K108" s="558"/>
      <c r="L108" s="478"/>
      <c r="M108" s="479"/>
      <c r="N108" s="479"/>
      <c r="O108" s="479"/>
      <c r="P108" s="479"/>
      <c r="Q108" s="200"/>
    </row>
    <row r="109" spans="1:17" ht="15.75" customHeight="1">
      <c r="A109" s="522">
        <v>12</v>
      </c>
      <c r="B109" s="523" t="s">
        <v>89</v>
      </c>
      <c r="C109" s="528">
        <v>4865169</v>
      </c>
      <c r="D109" s="48" t="s">
        <v>13</v>
      </c>
      <c r="E109" s="49" t="s">
        <v>366</v>
      </c>
      <c r="F109" s="537">
        <v>-1000</v>
      </c>
      <c r="G109" s="566">
        <v>54</v>
      </c>
      <c r="H109" s="558">
        <v>13</v>
      </c>
      <c r="I109" s="558">
        <f>G109-H109</f>
        <v>41</v>
      </c>
      <c r="J109" s="558">
        <f t="shared" si="20"/>
        <v>-41000</v>
      </c>
      <c r="K109" s="558">
        <f t="shared" si="21"/>
        <v>-0.041</v>
      </c>
      <c r="L109" s="478">
        <v>49878</v>
      </c>
      <c r="M109" s="479">
        <v>49326</v>
      </c>
      <c r="N109" s="479">
        <f>L109-M109</f>
        <v>552</v>
      </c>
      <c r="O109" s="479">
        <f t="shared" si="22"/>
        <v>-552000</v>
      </c>
      <c r="P109" s="479">
        <f t="shared" si="23"/>
        <v>-0.552</v>
      </c>
      <c r="Q109" s="200"/>
    </row>
    <row r="110" spans="1:17" ht="15.75" customHeight="1">
      <c r="A110" s="522"/>
      <c r="B110" s="524" t="s">
        <v>56</v>
      </c>
      <c r="C110" s="503"/>
      <c r="D110" s="52"/>
      <c r="E110" s="52"/>
      <c r="F110" s="537"/>
      <c r="G110" s="566"/>
      <c r="H110" s="567"/>
      <c r="I110" s="567"/>
      <c r="J110" s="567"/>
      <c r="K110" s="558"/>
      <c r="L110" s="481"/>
      <c r="M110" s="562"/>
      <c r="N110" s="562"/>
      <c r="O110" s="562"/>
      <c r="P110" s="479"/>
      <c r="Q110" s="248"/>
    </row>
    <row r="111" spans="1:17" ht="15.75" customHeight="1">
      <c r="A111" s="522"/>
      <c r="B111" s="524" t="s">
        <v>57</v>
      </c>
      <c r="C111" s="503"/>
      <c r="D111" s="52"/>
      <c r="E111" s="52"/>
      <c r="F111" s="537"/>
      <c r="G111" s="566"/>
      <c r="H111" s="567"/>
      <c r="I111" s="567"/>
      <c r="J111" s="567"/>
      <c r="K111" s="558"/>
      <c r="L111" s="481"/>
      <c r="M111" s="562"/>
      <c r="N111" s="562"/>
      <c r="O111" s="562"/>
      <c r="P111" s="479"/>
      <c r="Q111" s="248"/>
    </row>
    <row r="112" spans="1:17" ht="15.75" customHeight="1">
      <c r="A112" s="530"/>
      <c r="B112" s="533" t="s">
        <v>70</v>
      </c>
      <c r="C112" s="528"/>
      <c r="D112" s="52"/>
      <c r="E112" s="52"/>
      <c r="F112" s="537"/>
      <c r="G112" s="566"/>
      <c r="H112" s="558"/>
      <c r="I112" s="558"/>
      <c r="J112" s="558"/>
      <c r="K112" s="558"/>
      <c r="L112" s="481"/>
      <c r="M112" s="479"/>
      <c r="N112" s="479"/>
      <c r="O112" s="479"/>
      <c r="P112" s="479"/>
      <c r="Q112" s="248"/>
    </row>
    <row r="113" spans="1:17" ht="15.75" customHeight="1">
      <c r="A113" s="530">
        <v>13</v>
      </c>
      <c r="B113" s="534" t="s">
        <v>71</v>
      </c>
      <c r="C113" s="528">
        <v>4902529</v>
      </c>
      <c r="D113" s="48" t="s">
        <v>13</v>
      </c>
      <c r="E113" s="49" t="s">
        <v>366</v>
      </c>
      <c r="F113" s="537">
        <v>-500</v>
      </c>
      <c r="G113" s="478">
        <v>3077</v>
      </c>
      <c r="H113" s="558">
        <v>3071</v>
      </c>
      <c r="I113" s="558">
        <f>G113-H113</f>
        <v>6</v>
      </c>
      <c r="J113" s="558">
        <f>$F113*I113</f>
        <v>-3000</v>
      </c>
      <c r="K113" s="558">
        <f>J113/1000000</f>
        <v>-0.003</v>
      </c>
      <c r="L113" s="478">
        <v>25693</v>
      </c>
      <c r="M113" s="479">
        <v>25455</v>
      </c>
      <c r="N113" s="479">
        <f>L113-M113</f>
        <v>238</v>
      </c>
      <c r="O113" s="479">
        <f>$F113*N113</f>
        <v>-119000</v>
      </c>
      <c r="P113" s="479">
        <f>O113/1000000</f>
        <v>-0.119</v>
      </c>
      <c r="Q113" s="200"/>
    </row>
    <row r="114" spans="1:17" ht="15.75" customHeight="1">
      <c r="A114" s="530">
        <v>14</v>
      </c>
      <c r="B114" s="534" t="s">
        <v>72</v>
      </c>
      <c r="C114" s="528">
        <v>4902530</v>
      </c>
      <c r="D114" s="48" t="s">
        <v>13</v>
      </c>
      <c r="E114" s="49" t="s">
        <v>366</v>
      </c>
      <c r="F114" s="537">
        <v>-500</v>
      </c>
      <c r="G114" s="478">
        <v>2878</v>
      </c>
      <c r="H114" s="558">
        <v>2856</v>
      </c>
      <c r="I114" s="558">
        <f aca="true" t="shared" si="24" ref="I114:I126">G114-H114</f>
        <v>22</v>
      </c>
      <c r="J114" s="558">
        <f aca="true" t="shared" si="25" ref="J114:J130">$F114*I114</f>
        <v>-11000</v>
      </c>
      <c r="K114" s="558">
        <f aca="true" t="shared" si="26" ref="K114:K130">J114/1000000</f>
        <v>-0.011</v>
      </c>
      <c r="L114" s="478">
        <v>17531</v>
      </c>
      <c r="M114" s="479">
        <v>17284</v>
      </c>
      <c r="N114" s="479">
        <f aca="true" t="shared" si="27" ref="N114:N126">L114-M114</f>
        <v>247</v>
      </c>
      <c r="O114" s="479">
        <f aca="true" t="shared" si="28" ref="O114:O130">$F114*N114</f>
        <v>-123500</v>
      </c>
      <c r="P114" s="479">
        <f aca="true" t="shared" si="29" ref="P114:P130">O114/1000000</f>
        <v>-0.1235</v>
      </c>
      <c r="Q114" s="200"/>
    </row>
    <row r="115" spans="1:17" ht="15.75" customHeight="1">
      <c r="A115" s="530">
        <v>15</v>
      </c>
      <c r="B115" s="534" t="s">
        <v>73</v>
      </c>
      <c r="C115" s="528">
        <v>4902531</v>
      </c>
      <c r="D115" s="48" t="s">
        <v>13</v>
      </c>
      <c r="E115" s="49" t="s">
        <v>366</v>
      </c>
      <c r="F115" s="537">
        <v>-500</v>
      </c>
      <c r="G115" s="478">
        <v>2877</v>
      </c>
      <c r="H115" s="558">
        <v>2866</v>
      </c>
      <c r="I115" s="558">
        <f t="shared" si="24"/>
        <v>11</v>
      </c>
      <c r="J115" s="558">
        <f t="shared" si="25"/>
        <v>-5500</v>
      </c>
      <c r="K115" s="558">
        <f t="shared" si="26"/>
        <v>-0.0055</v>
      </c>
      <c r="L115" s="478">
        <v>11926</v>
      </c>
      <c r="M115" s="479">
        <v>11878</v>
      </c>
      <c r="N115" s="479">
        <f t="shared" si="27"/>
        <v>48</v>
      </c>
      <c r="O115" s="479">
        <f t="shared" si="28"/>
        <v>-24000</v>
      </c>
      <c r="P115" s="479">
        <f t="shared" si="29"/>
        <v>-0.024</v>
      </c>
      <c r="Q115" s="200"/>
    </row>
    <row r="116" spans="1:17" ht="15.75" customHeight="1">
      <c r="A116" s="530">
        <v>16</v>
      </c>
      <c r="B116" s="534" t="s">
        <v>74</v>
      </c>
      <c r="C116" s="528">
        <v>4902532</v>
      </c>
      <c r="D116" s="48" t="s">
        <v>13</v>
      </c>
      <c r="E116" s="49" t="s">
        <v>366</v>
      </c>
      <c r="F116" s="537">
        <v>-500</v>
      </c>
      <c r="G116" s="478">
        <v>2948</v>
      </c>
      <c r="H116" s="380">
        <v>2939</v>
      </c>
      <c r="I116" s="558">
        <f t="shared" si="24"/>
        <v>9</v>
      </c>
      <c r="J116" s="558">
        <f t="shared" si="25"/>
        <v>-4500</v>
      </c>
      <c r="K116" s="558">
        <f t="shared" si="26"/>
        <v>-0.0045</v>
      </c>
      <c r="L116" s="481">
        <v>13555</v>
      </c>
      <c r="M116" s="482">
        <v>13391</v>
      </c>
      <c r="N116" s="479">
        <f t="shared" si="27"/>
        <v>164</v>
      </c>
      <c r="O116" s="479">
        <f t="shared" si="28"/>
        <v>-82000</v>
      </c>
      <c r="P116" s="479">
        <f t="shared" si="29"/>
        <v>-0.082</v>
      </c>
      <c r="Q116" s="200"/>
    </row>
    <row r="117" spans="1:17" ht="15.75" customHeight="1">
      <c r="A117" s="530"/>
      <c r="B117" s="533" t="s">
        <v>35</v>
      </c>
      <c r="C117" s="528"/>
      <c r="D117" s="52"/>
      <c r="E117" s="52"/>
      <c r="F117" s="537"/>
      <c r="G117" s="566"/>
      <c r="H117" s="558"/>
      <c r="I117" s="558"/>
      <c r="J117" s="558"/>
      <c r="K117" s="558"/>
      <c r="L117" s="478"/>
      <c r="M117" s="479"/>
      <c r="N117" s="479"/>
      <c r="O117" s="479"/>
      <c r="P117" s="479"/>
      <c r="Q117" s="200"/>
    </row>
    <row r="118" spans="1:17" ht="15.75" customHeight="1">
      <c r="A118" s="530">
        <v>17</v>
      </c>
      <c r="B118" s="535" t="s">
        <v>75</v>
      </c>
      <c r="C118" s="536">
        <v>4864807</v>
      </c>
      <c r="D118" s="48" t="s">
        <v>13</v>
      </c>
      <c r="E118" s="49" t="s">
        <v>366</v>
      </c>
      <c r="F118" s="537">
        <v>-100</v>
      </c>
      <c r="G118" s="481">
        <v>73751</v>
      </c>
      <c r="H118" s="380">
        <v>68618</v>
      </c>
      <c r="I118" s="558">
        <f t="shared" si="24"/>
        <v>5133</v>
      </c>
      <c r="J118" s="558">
        <f t="shared" si="25"/>
        <v>-513300</v>
      </c>
      <c r="K118" s="558">
        <f t="shared" si="26"/>
        <v>-0.5133</v>
      </c>
      <c r="L118" s="481">
        <v>25579</v>
      </c>
      <c r="M118" s="482">
        <v>25579</v>
      </c>
      <c r="N118" s="479">
        <f t="shared" si="27"/>
        <v>0</v>
      </c>
      <c r="O118" s="479">
        <f t="shared" si="28"/>
        <v>0</v>
      </c>
      <c r="P118" s="479">
        <f t="shared" si="29"/>
        <v>0</v>
      </c>
      <c r="Q118" s="200"/>
    </row>
    <row r="119" spans="1:17" ht="15.75" customHeight="1">
      <c r="A119" s="530">
        <v>18</v>
      </c>
      <c r="B119" s="535" t="s">
        <v>150</v>
      </c>
      <c r="C119" s="536">
        <v>4865086</v>
      </c>
      <c r="D119" s="48" t="s">
        <v>13</v>
      </c>
      <c r="E119" s="49" t="s">
        <v>366</v>
      </c>
      <c r="F119" s="537">
        <v>-100</v>
      </c>
      <c r="G119" s="481">
        <v>6943</v>
      </c>
      <c r="H119" s="380">
        <v>6777</v>
      </c>
      <c r="I119" s="558">
        <f t="shared" si="24"/>
        <v>166</v>
      </c>
      <c r="J119" s="558">
        <f t="shared" si="25"/>
        <v>-16600</v>
      </c>
      <c r="K119" s="558">
        <f t="shared" si="26"/>
        <v>-0.0166</v>
      </c>
      <c r="L119" s="481">
        <v>25876</v>
      </c>
      <c r="M119" s="482">
        <v>25532</v>
      </c>
      <c r="N119" s="479">
        <f t="shared" si="27"/>
        <v>344</v>
      </c>
      <c r="O119" s="479">
        <f t="shared" si="28"/>
        <v>-34400</v>
      </c>
      <c r="P119" s="479">
        <f t="shared" si="29"/>
        <v>-0.0344</v>
      </c>
      <c r="Q119" s="200"/>
    </row>
    <row r="120" spans="1:17" ht="15.75" customHeight="1">
      <c r="A120" s="522"/>
      <c r="B120" s="525" t="s">
        <v>76</v>
      </c>
      <c r="C120" s="528"/>
      <c r="D120" s="48"/>
      <c r="E120" s="48"/>
      <c r="F120" s="537"/>
      <c r="G120" s="566"/>
      <c r="H120" s="558"/>
      <c r="I120" s="558"/>
      <c r="J120" s="558"/>
      <c r="K120" s="558"/>
      <c r="L120" s="478"/>
      <c r="M120" s="479"/>
      <c r="N120" s="479"/>
      <c r="O120" s="479"/>
      <c r="P120" s="479"/>
      <c r="Q120" s="200"/>
    </row>
    <row r="121" spans="1:17" ht="15.75" customHeight="1">
      <c r="A121" s="522">
        <v>19</v>
      </c>
      <c r="B121" s="523" t="s">
        <v>69</v>
      </c>
      <c r="C121" s="528">
        <v>4902535</v>
      </c>
      <c r="D121" s="48" t="s">
        <v>13</v>
      </c>
      <c r="E121" s="49" t="s">
        <v>366</v>
      </c>
      <c r="F121" s="537">
        <v>-100</v>
      </c>
      <c r="G121" s="478">
        <v>999564</v>
      </c>
      <c r="H121" s="380">
        <v>999613</v>
      </c>
      <c r="I121" s="558">
        <f t="shared" si="24"/>
        <v>-49</v>
      </c>
      <c r="J121" s="558">
        <f t="shared" si="25"/>
        <v>4900</v>
      </c>
      <c r="K121" s="558">
        <f t="shared" si="26"/>
        <v>0.0049</v>
      </c>
      <c r="L121" s="478">
        <v>4633</v>
      </c>
      <c r="M121" s="482">
        <v>4606</v>
      </c>
      <c r="N121" s="479">
        <f t="shared" si="27"/>
        <v>27</v>
      </c>
      <c r="O121" s="479">
        <f t="shared" si="28"/>
        <v>-2700</v>
      </c>
      <c r="P121" s="479">
        <f t="shared" si="29"/>
        <v>-0.0027</v>
      </c>
      <c r="Q121" s="200"/>
    </row>
    <row r="122" spans="1:17" ht="15.75" customHeight="1">
      <c r="A122" s="522">
        <v>20</v>
      </c>
      <c r="B122" s="523" t="s">
        <v>77</v>
      </c>
      <c r="C122" s="528">
        <v>4902536</v>
      </c>
      <c r="D122" s="48" t="s">
        <v>13</v>
      </c>
      <c r="E122" s="49" t="s">
        <v>366</v>
      </c>
      <c r="F122" s="537">
        <v>-100</v>
      </c>
      <c r="G122" s="478">
        <v>793</v>
      </c>
      <c r="H122" s="380">
        <v>745</v>
      </c>
      <c r="I122" s="558">
        <f t="shared" si="24"/>
        <v>48</v>
      </c>
      <c r="J122" s="558">
        <f t="shared" si="25"/>
        <v>-4800</v>
      </c>
      <c r="K122" s="558">
        <f t="shared" si="26"/>
        <v>-0.0048</v>
      </c>
      <c r="L122" s="478">
        <v>11326</v>
      </c>
      <c r="M122" s="482">
        <v>11270</v>
      </c>
      <c r="N122" s="479">
        <f t="shared" si="27"/>
        <v>56</v>
      </c>
      <c r="O122" s="479">
        <f t="shared" si="28"/>
        <v>-5600</v>
      </c>
      <c r="P122" s="479">
        <f t="shared" si="29"/>
        <v>-0.0056</v>
      </c>
      <c r="Q122" s="200"/>
    </row>
    <row r="123" spans="1:17" ht="15.75" customHeight="1">
      <c r="A123" s="522">
        <v>21</v>
      </c>
      <c r="B123" s="523" t="s">
        <v>90</v>
      </c>
      <c r="C123" s="528">
        <v>4902537</v>
      </c>
      <c r="D123" s="48" t="s">
        <v>13</v>
      </c>
      <c r="E123" s="49" t="s">
        <v>366</v>
      </c>
      <c r="F123" s="537">
        <v>-100</v>
      </c>
      <c r="G123" s="478">
        <v>2595</v>
      </c>
      <c r="H123" s="380">
        <v>2247</v>
      </c>
      <c r="I123" s="558">
        <f t="shared" si="24"/>
        <v>348</v>
      </c>
      <c r="J123" s="558">
        <f t="shared" si="25"/>
        <v>-34800</v>
      </c>
      <c r="K123" s="558">
        <f t="shared" si="26"/>
        <v>-0.0348</v>
      </c>
      <c r="L123" s="478">
        <v>43661</v>
      </c>
      <c r="M123" s="482">
        <v>43523</v>
      </c>
      <c r="N123" s="479">
        <f t="shared" si="27"/>
        <v>138</v>
      </c>
      <c r="O123" s="479">
        <f t="shared" si="28"/>
        <v>-13800</v>
      </c>
      <c r="P123" s="479">
        <f t="shared" si="29"/>
        <v>-0.0138</v>
      </c>
      <c r="Q123" s="200"/>
    </row>
    <row r="124" spans="1:17" ht="15.75" customHeight="1">
      <c r="A124" s="522">
        <v>22</v>
      </c>
      <c r="B124" s="523" t="s">
        <v>78</v>
      </c>
      <c r="C124" s="528">
        <v>4902538</v>
      </c>
      <c r="D124" s="48" t="s">
        <v>13</v>
      </c>
      <c r="E124" s="49" t="s">
        <v>366</v>
      </c>
      <c r="F124" s="537">
        <v>-100</v>
      </c>
      <c r="G124" s="478">
        <v>5415</v>
      </c>
      <c r="H124" s="380">
        <v>4886</v>
      </c>
      <c r="I124" s="558">
        <f t="shared" si="24"/>
        <v>529</v>
      </c>
      <c r="J124" s="558">
        <f t="shared" si="25"/>
        <v>-52900</v>
      </c>
      <c r="K124" s="558">
        <f t="shared" si="26"/>
        <v>-0.0529</v>
      </c>
      <c r="L124" s="478">
        <v>18716</v>
      </c>
      <c r="M124" s="482">
        <v>18608</v>
      </c>
      <c r="N124" s="479">
        <f t="shared" si="27"/>
        <v>108</v>
      </c>
      <c r="O124" s="479">
        <f t="shared" si="28"/>
        <v>-10800</v>
      </c>
      <c r="P124" s="479">
        <f t="shared" si="29"/>
        <v>-0.0108</v>
      </c>
      <c r="Q124" s="200"/>
    </row>
    <row r="125" spans="1:17" ht="15.75" customHeight="1">
      <c r="A125" s="522">
        <v>23</v>
      </c>
      <c r="B125" s="523" t="s">
        <v>79</v>
      </c>
      <c r="C125" s="528">
        <v>4902539</v>
      </c>
      <c r="D125" s="48" t="s">
        <v>13</v>
      </c>
      <c r="E125" s="49" t="s">
        <v>366</v>
      </c>
      <c r="F125" s="537">
        <v>-100</v>
      </c>
      <c r="G125" s="478">
        <v>999939</v>
      </c>
      <c r="H125" s="380">
        <v>999957</v>
      </c>
      <c r="I125" s="558">
        <f t="shared" si="24"/>
        <v>-18</v>
      </c>
      <c r="J125" s="558">
        <f t="shared" si="25"/>
        <v>1800</v>
      </c>
      <c r="K125" s="558">
        <f t="shared" si="26"/>
        <v>0.0018</v>
      </c>
      <c r="L125" s="478">
        <v>273</v>
      </c>
      <c r="M125" s="482">
        <v>275</v>
      </c>
      <c r="N125" s="479">
        <f t="shared" si="27"/>
        <v>-2</v>
      </c>
      <c r="O125" s="479">
        <f t="shared" si="28"/>
        <v>200</v>
      </c>
      <c r="P125" s="479">
        <f t="shared" si="29"/>
        <v>0.0002</v>
      </c>
      <c r="Q125" s="200"/>
    </row>
    <row r="126" spans="1:17" ht="15.75" customHeight="1">
      <c r="A126" s="522">
        <v>24</v>
      </c>
      <c r="B126" s="523" t="s">
        <v>65</v>
      </c>
      <c r="C126" s="528">
        <v>4902540</v>
      </c>
      <c r="D126" s="48" t="s">
        <v>13</v>
      </c>
      <c r="E126" s="49" t="s">
        <v>366</v>
      </c>
      <c r="F126" s="537">
        <v>-100</v>
      </c>
      <c r="G126" s="478">
        <v>15</v>
      </c>
      <c r="H126" s="380">
        <v>15</v>
      </c>
      <c r="I126" s="558">
        <f t="shared" si="24"/>
        <v>0</v>
      </c>
      <c r="J126" s="558">
        <f t="shared" si="25"/>
        <v>0</v>
      </c>
      <c r="K126" s="558">
        <f t="shared" si="26"/>
        <v>0</v>
      </c>
      <c r="L126" s="478">
        <v>13398</v>
      </c>
      <c r="M126" s="482">
        <v>13398</v>
      </c>
      <c r="N126" s="479">
        <f t="shared" si="27"/>
        <v>0</v>
      </c>
      <c r="O126" s="479">
        <f t="shared" si="28"/>
        <v>0</v>
      </c>
      <c r="P126" s="479">
        <f t="shared" si="29"/>
        <v>0</v>
      </c>
      <c r="Q126" s="200"/>
    </row>
    <row r="127" spans="1:17" ht="15.75" customHeight="1">
      <c r="A127" s="522"/>
      <c r="B127" s="525" t="s">
        <v>80</v>
      </c>
      <c r="C127" s="528"/>
      <c r="D127" s="48"/>
      <c r="E127" s="48"/>
      <c r="F127" s="537"/>
      <c r="G127" s="566"/>
      <c r="H127" s="558"/>
      <c r="I127" s="558"/>
      <c r="J127" s="558"/>
      <c r="K127" s="558"/>
      <c r="L127" s="478"/>
      <c r="M127" s="479"/>
      <c r="N127" s="479"/>
      <c r="O127" s="479"/>
      <c r="P127" s="479"/>
      <c r="Q127" s="200"/>
    </row>
    <row r="128" spans="1:17" ht="15.75" customHeight="1">
      <c r="A128" s="522">
        <v>25</v>
      </c>
      <c r="B128" s="523" t="s">
        <v>81</v>
      </c>
      <c r="C128" s="528">
        <v>4902541</v>
      </c>
      <c r="D128" s="48" t="s">
        <v>13</v>
      </c>
      <c r="E128" s="49" t="s">
        <v>366</v>
      </c>
      <c r="F128" s="537">
        <v>-100</v>
      </c>
      <c r="G128" s="478">
        <v>578</v>
      </c>
      <c r="H128" s="380">
        <v>425</v>
      </c>
      <c r="I128" s="558">
        <f>G128-H128</f>
        <v>153</v>
      </c>
      <c r="J128" s="558">
        <f t="shared" si="25"/>
        <v>-15300</v>
      </c>
      <c r="K128" s="558">
        <f t="shared" si="26"/>
        <v>-0.0153</v>
      </c>
      <c r="L128" s="478">
        <v>52383</v>
      </c>
      <c r="M128" s="482">
        <v>51659</v>
      </c>
      <c r="N128" s="479">
        <f>L128-M128</f>
        <v>724</v>
      </c>
      <c r="O128" s="479">
        <f t="shared" si="28"/>
        <v>-72400</v>
      </c>
      <c r="P128" s="479">
        <f t="shared" si="29"/>
        <v>-0.0724</v>
      </c>
      <c r="Q128" s="200"/>
    </row>
    <row r="129" spans="1:17" ht="15.75" customHeight="1">
      <c r="A129" s="522">
        <v>26</v>
      </c>
      <c r="B129" s="523" t="s">
        <v>82</v>
      </c>
      <c r="C129" s="528">
        <v>4902542</v>
      </c>
      <c r="D129" s="48" t="s">
        <v>13</v>
      </c>
      <c r="E129" s="49" t="s">
        <v>366</v>
      </c>
      <c r="F129" s="537">
        <v>-100</v>
      </c>
      <c r="G129" s="478">
        <v>166</v>
      </c>
      <c r="H129" s="380">
        <v>164</v>
      </c>
      <c r="I129" s="558">
        <f>G129-H129</f>
        <v>2</v>
      </c>
      <c r="J129" s="558">
        <f t="shared" si="25"/>
        <v>-200</v>
      </c>
      <c r="K129" s="558">
        <f t="shared" si="26"/>
        <v>-0.0002</v>
      </c>
      <c r="L129" s="478">
        <v>47882</v>
      </c>
      <c r="M129" s="482">
        <v>47498</v>
      </c>
      <c r="N129" s="479">
        <f>L129-M129</f>
        <v>384</v>
      </c>
      <c r="O129" s="479">
        <f t="shared" si="28"/>
        <v>-38400</v>
      </c>
      <c r="P129" s="479">
        <f t="shared" si="29"/>
        <v>-0.0384</v>
      </c>
      <c r="Q129" s="200"/>
    </row>
    <row r="130" spans="1:17" ht="15.75" customHeight="1">
      <c r="A130" s="522">
        <v>27</v>
      </c>
      <c r="B130" s="523" t="s">
        <v>83</v>
      </c>
      <c r="C130" s="528">
        <v>4902543</v>
      </c>
      <c r="D130" s="48" t="s">
        <v>13</v>
      </c>
      <c r="E130" s="49" t="s">
        <v>366</v>
      </c>
      <c r="F130" s="537">
        <v>-100</v>
      </c>
      <c r="G130" s="478">
        <v>246</v>
      </c>
      <c r="H130" s="380">
        <v>241</v>
      </c>
      <c r="I130" s="558">
        <f>G130-H130</f>
        <v>5</v>
      </c>
      <c r="J130" s="558">
        <f t="shared" si="25"/>
        <v>-500</v>
      </c>
      <c r="K130" s="558">
        <f t="shared" si="26"/>
        <v>-0.0005</v>
      </c>
      <c r="L130" s="478">
        <v>68135</v>
      </c>
      <c r="M130" s="482">
        <v>66752</v>
      </c>
      <c r="N130" s="479">
        <f>L130-M130</f>
        <v>1383</v>
      </c>
      <c r="O130" s="479">
        <f t="shared" si="28"/>
        <v>-138300</v>
      </c>
      <c r="P130" s="479">
        <f t="shared" si="29"/>
        <v>-0.1383</v>
      </c>
      <c r="Q130" s="200"/>
    </row>
    <row r="131" spans="1:17" ht="15.75" customHeight="1" thickBot="1">
      <c r="A131" s="526"/>
      <c r="B131" s="527"/>
      <c r="C131" s="529"/>
      <c r="D131" s="119"/>
      <c r="E131" s="55"/>
      <c r="F131" s="465"/>
      <c r="G131" s="38"/>
      <c r="H131" s="32"/>
      <c r="I131" s="33"/>
      <c r="J131" s="33"/>
      <c r="K131" s="34"/>
      <c r="L131" s="512"/>
      <c r="M131" s="33"/>
      <c r="N131" s="33"/>
      <c r="O131" s="33"/>
      <c r="P131" s="34"/>
      <c r="Q131" s="201"/>
    </row>
    <row r="132" ht="13.5" thickTop="1"/>
    <row r="133" spans="4:16" ht="16.5">
      <c r="D133" s="24"/>
      <c r="K133" s="568">
        <f>SUM(K92:K131)</f>
        <v>-1.3436999999999997</v>
      </c>
      <c r="L133" s="63"/>
      <c r="M133" s="63"/>
      <c r="N133" s="63"/>
      <c r="O133" s="63"/>
      <c r="P133" s="568">
        <f>SUM(P92:P131)</f>
        <v>-1.40056715</v>
      </c>
    </row>
    <row r="134" spans="11:16" ht="14.25">
      <c r="K134" s="63"/>
      <c r="L134" s="63"/>
      <c r="M134" s="63"/>
      <c r="N134" s="63"/>
      <c r="O134" s="63"/>
      <c r="P134" s="63"/>
    </row>
    <row r="135" spans="11:16" ht="14.25">
      <c r="K135" s="63"/>
      <c r="L135" s="63"/>
      <c r="M135" s="63"/>
      <c r="N135" s="63"/>
      <c r="O135" s="63"/>
      <c r="P135" s="63"/>
    </row>
    <row r="136" spans="17:18" ht="12.75">
      <c r="Q136" s="590" t="str">
        <f>NDPL!Q1</f>
        <v>OCTOBER 2010</v>
      </c>
      <c r="R136" s="336"/>
    </row>
    <row r="137" ht="13.5" thickBot="1"/>
    <row r="138" spans="1:17" ht="44.25" customHeight="1">
      <c r="A138" s="468"/>
      <c r="B138" s="466" t="s">
        <v>155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9.5" customHeight="1">
      <c r="A139" s="303"/>
      <c r="B139" s="386" t="s">
        <v>156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1"/>
    </row>
    <row r="140" spans="1:17" ht="19.5" customHeight="1">
      <c r="A140" s="303"/>
      <c r="B140" s="381" t="s">
        <v>268</v>
      </c>
      <c r="C140" s="21"/>
      <c r="D140" s="21"/>
      <c r="E140" s="21"/>
      <c r="F140" s="21"/>
      <c r="G140" s="21"/>
      <c r="H140" s="21"/>
      <c r="I140" s="21"/>
      <c r="J140" s="21"/>
      <c r="K140" s="272">
        <f>K53</f>
        <v>2.1742</v>
      </c>
      <c r="L140" s="272"/>
      <c r="M140" s="272"/>
      <c r="N140" s="272"/>
      <c r="O140" s="272"/>
      <c r="P140" s="272">
        <f>P53</f>
        <v>-4.2729</v>
      </c>
      <c r="Q140" s="61"/>
    </row>
    <row r="141" spans="1:17" ht="19.5" customHeight="1">
      <c r="A141" s="303"/>
      <c r="B141" s="381" t="s">
        <v>269</v>
      </c>
      <c r="C141" s="21"/>
      <c r="D141" s="21"/>
      <c r="E141" s="21"/>
      <c r="F141" s="21"/>
      <c r="G141" s="21"/>
      <c r="H141" s="21"/>
      <c r="I141" s="21"/>
      <c r="J141" s="21"/>
      <c r="K141" s="272">
        <f>K133</f>
        <v>-1.3436999999999997</v>
      </c>
      <c r="L141" s="272"/>
      <c r="M141" s="272"/>
      <c r="N141" s="272"/>
      <c r="O141" s="272"/>
      <c r="P141" s="272">
        <f>P133</f>
        <v>-1.40056715</v>
      </c>
      <c r="Q141" s="61"/>
    </row>
    <row r="142" spans="1:17" ht="19.5" customHeight="1">
      <c r="A142" s="303"/>
      <c r="B142" s="381" t="s">
        <v>157</v>
      </c>
      <c r="C142" s="21"/>
      <c r="D142" s="21"/>
      <c r="E142" s="21"/>
      <c r="F142" s="21"/>
      <c r="G142" s="21"/>
      <c r="H142" s="21"/>
      <c r="I142" s="21"/>
      <c r="J142" s="21"/>
      <c r="K142" s="272">
        <f>'ROHTAK ROAD'!K44</f>
        <v>-0.3592</v>
      </c>
      <c r="L142" s="272"/>
      <c r="M142" s="272"/>
      <c r="N142" s="272"/>
      <c r="O142" s="272"/>
      <c r="P142" s="272">
        <f>'ROHTAK ROAD'!P44</f>
        <v>-0.026699999999999998</v>
      </c>
      <c r="Q142" s="61"/>
    </row>
    <row r="143" spans="1:17" ht="19.5" customHeight="1">
      <c r="A143" s="303"/>
      <c r="B143" s="381" t="s">
        <v>158</v>
      </c>
      <c r="C143" s="21"/>
      <c r="D143" s="21"/>
      <c r="E143" s="21"/>
      <c r="F143" s="21"/>
      <c r="G143" s="21"/>
      <c r="H143" s="21"/>
      <c r="I143" s="21"/>
      <c r="J143" s="21"/>
      <c r="K143" s="272">
        <f>SUM(K140:K142)</f>
        <v>0.4713000000000002</v>
      </c>
      <c r="L143" s="272"/>
      <c r="M143" s="272"/>
      <c r="N143" s="272"/>
      <c r="O143" s="272"/>
      <c r="P143" s="272">
        <f>SUM(P140:P142)</f>
        <v>-5.70016715</v>
      </c>
      <c r="Q143" s="61"/>
    </row>
    <row r="144" spans="1:17" ht="19.5" customHeight="1">
      <c r="A144" s="303"/>
      <c r="B144" s="386" t="s">
        <v>159</v>
      </c>
      <c r="C144" s="21"/>
      <c r="D144" s="21"/>
      <c r="E144" s="21"/>
      <c r="F144" s="21"/>
      <c r="G144" s="21"/>
      <c r="H144" s="21"/>
      <c r="I144" s="21"/>
      <c r="J144" s="21"/>
      <c r="K144" s="272"/>
      <c r="L144" s="272"/>
      <c r="M144" s="272"/>
      <c r="N144" s="272"/>
      <c r="O144" s="272"/>
      <c r="P144" s="272"/>
      <c r="Q144" s="61"/>
    </row>
    <row r="145" spans="1:17" ht="19.5" customHeight="1">
      <c r="A145" s="303"/>
      <c r="B145" s="381" t="s">
        <v>270</v>
      </c>
      <c r="C145" s="21"/>
      <c r="D145" s="21"/>
      <c r="E145" s="21"/>
      <c r="F145" s="21"/>
      <c r="G145" s="21"/>
      <c r="H145" s="21"/>
      <c r="I145" s="21"/>
      <c r="J145" s="21"/>
      <c r="K145" s="272">
        <f>K84</f>
        <v>1.7550000000000001</v>
      </c>
      <c r="L145" s="272"/>
      <c r="M145" s="272"/>
      <c r="N145" s="272"/>
      <c r="O145" s="272"/>
      <c r="P145" s="272">
        <f>P84</f>
        <v>15.142</v>
      </c>
      <c r="Q145" s="61"/>
    </row>
    <row r="146" spans="1:17" ht="19.5" customHeight="1" thickBot="1">
      <c r="A146" s="304"/>
      <c r="B146" s="467" t="s">
        <v>160</v>
      </c>
      <c r="C146" s="62"/>
      <c r="D146" s="62"/>
      <c r="E146" s="62"/>
      <c r="F146" s="62"/>
      <c r="G146" s="62"/>
      <c r="H146" s="62"/>
      <c r="I146" s="62"/>
      <c r="J146" s="62"/>
      <c r="K146" s="269">
        <f>SUM(K143:K145)</f>
        <v>2.2263</v>
      </c>
      <c r="L146" s="270"/>
      <c r="M146" s="270"/>
      <c r="N146" s="270"/>
      <c r="O146" s="270"/>
      <c r="P146" s="269">
        <f>SUM(P143:P145)</f>
        <v>9.441832849999999</v>
      </c>
      <c r="Q146" s="271"/>
    </row>
    <row r="147" ht="12.75">
      <c r="A147" s="303"/>
    </row>
    <row r="148" ht="12.75">
      <c r="A148" s="303"/>
    </row>
    <row r="149" ht="12.75">
      <c r="A149" s="303"/>
    </row>
    <row r="150" ht="13.5" thickBot="1">
      <c r="A150" s="304"/>
    </row>
    <row r="151" spans="1:17" ht="12.75">
      <c r="A151" s="297"/>
      <c r="B151" s="298"/>
      <c r="C151" s="298"/>
      <c r="D151" s="298"/>
      <c r="E151" s="298"/>
      <c r="F151" s="298"/>
      <c r="G151" s="298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23.25">
      <c r="A152" s="305" t="s">
        <v>347</v>
      </c>
      <c r="B152" s="289"/>
      <c r="C152" s="289"/>
      <c r="D152" s="289"/>
      <c r="E152" s="289"/>
      <c r="F152" s="289"/>
      <c r="G152" s="289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99"/>
      <c r="B153" s="289"/>
      <c r="C153" s="289"/>
      <c r="D153" s="289"/>
      <c r="E153" s="289"/>
      <c r="F153" s="289"/>
      <c r="G153" s="289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00"/>
      <c r="B154" s="301"/>
      <c r="C154" s="301"/>
      <c r="D154" s="301"/>
      <c r="E154" s="301"/>
      <c r="F154" s="301"/>
      <c r="G154" s="301"/>
      <c r="H154" s="21"/>
      <c r="I154" s="21"/>
      <c r="J154" s="21"/>
      <c r="K154" s="328" t="s">
        <v>359</v>
      </c>
      <c r="L154" s="21"/>
      <c r="M154" s="21"/>
      <c r="N154" s="21"/>
      <c r="O154" s="21"/>
      <c r="P154" s="328" t="s">
        <v>360</v>
      </c>
      <c r="Q154" s="61"/>
    </row>
    <row r="155" spans="1:17" ht="12.75">
      <c r="A155" s="302"/>
      <c r="B155" s="172"/>
      <c r="C155" s="172"/>
      <c r="D155" s="172"/>
      <c r="E155" s="172"/>
      <c r="F155" s="172"/>
      <c r="G155" s="172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302"/>
      <c r="B156" s="172"/>
      <c r="C156" s="172"/>
      <c r="D156" s="172"/>
      <c r="E156" s="172"/>
      <c r="F156" s="172"/>
      <c r="G156" s="172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8">
      <c r="A157" s="306" t="s">
        <v>350</v>
      </c>
      <c r="B157" s="290"/>
      <c r="C157" s="290"/>
      <c r="D157" s="291"/>
      <c r="E157" s="291"/>
      <c r="F157" s="292"/>
      <c r="G157" s="291"/>
      <c r="H157" s="21"/>
      <c r="I157" s="21"/>
      <c r="J157" s="21"/>
      <c r="K157" s="570">
        <f>K146</f>
        <v>2.2263</v>
      </c>
      <c r="L157" s="291" t="s">
        <v>348</v>
      </c>
      <c r="M157" s="21"/>
      <c r="N157" s="21"/>
      <c r="O157" s="21"/>
      <c r="P157" s="570">
        <f>P146</f>
        <v>9.441832849999999</v>
      </c>
      <c r="Q157" s="313" t="s">
        <v>348</v>
      </c>
    </row>
    <row r="158" spans="1:17" ht="18">
      <c r="A158" s="307"/>
      <c r="B158" s="293"/>
      <c r="C158" s="293"/>
      <c r="D158" s="289"/>
      <c r="E158" s="289"/>
      <c r="F158" s="294"/>
      <c r="G158" s="289"/>
      <c r="H158" s="21"/>
      <c r="I158" s="21"/>
      <c r="J158" s="21"/>
      <c r="K158" s="571"/>
      <c r="L158" s="289"/>
      <c r="M158" s="21"/>
      <c r="N158" s="21"/>
      <c r="O158" s="21"/>
      <c r="P158" s="571"/>
      <c r="Q158" s="314"/>
    </row>
    <row r="159" spans="1:17" ht="18">
      <c r="A159" s="308" t="s">
        <v>349</v>
      </c>
      <c r="B159" s="295"/>
      <c r="C159" s="53"/>
      <c r="D159" s="289"/>
      <c r="E159" s="289"/>
      <c r="F159" s="296"/>
      <c r="G159" s="291"/>
      <c r="H159" s="21"/>
      <c r="I159" s="21"/>
      <c r="J159" s="21"/>
      <c r="K159" s="571">
        <f>-'STEPPED UP GENCO'!K48</f>
        <v>-0.09817826909999999</v>
      </c>
      <c r="L159" s="291" t="s">
        <v>348</v>
      </c>
      <c r="M159" s="21"/>
      <c r="N159" s="21"/>
      <c r="O159" s="21"/>
      <c r="P159" s="571">
        <f>-'STEPPED UP GENCO'!P48</f>
        <v>-2.1321668821</v>
      </c>
      <c r="Q159" s="313" t="s">
        <v>348</v>
      </c>
    </row>
    <row r="160" spans="1:17" ht="12.75">
      <c r="A160" s="303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303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303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20.25">
      <c r="A163" s="303"/>
      <c r="B163" s="21"/>
      <c r="C163" s="21"/>
      <c r="D163" s="21"/>
      <c r="E163" s="21"/>
      <c r="F163" s="21"/>
      <c r="G163" s="21"/>
      <c r="H163" s="290"/>
      <c r="I163" s="290"/>
      <c r="J163" s="309" t="s">
        <v>351</v>
      </c>
      <c r="K163" s="510">
        <f>SUM(K157:K162)</f>
        <v>2.1281217309000002</v>
      </c>
      <c r="L163" s="309" t="s">
        <v>348</v>
      </c>
      <c r="M163" s="172"/>
      <c r="N163" s="21"/>
      <c r="O163" s="21"/>
      <c r="P163" s="510">
        <f>SUM(P157:P162)</f>
        <v>7.309665967899999</v>
      </c>
      <c r="Q163" s="540" t="s">
        <v>348</v>
      </c>
    </row>
    <row r="164" spans="1:17" ht="13.5" thickBot="1">
      <c r="A164" s="304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206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6" max="255" man="1"/>
    <brk id="13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view="pageBreakPreview" zoomScale="40" zoomScaleNormal="55" zoomScaleSheetLayoutView="40" workbookViewId="0" topLeftCell="B1">
      <selection activeCell="Q155" sqref="Q155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8515625" style="0" customWidth="1"/>
    <col min="4" max="4" width="9.00390625" style="0" customWidth="1"/>
    <col min="5" max="5" width="18.140625" style="0" customWidth="1"/>
    <col min="6" max="6" width="13.140625" style="0" customWidth="1"/>
    <col min="7" max="7" width="12.8515625" style="0" customWidth="1"/>
    <col min="8" max="8" width="12.140625" style="0" customWidth="1"/>
    <col min="9" max="9" width="13.28125" style="0" customWidth="1"/>
    <col min="10" max="10" width="16.28125" style="0" customWidth="1"/>
    <col min="11" max="11" width="15.140625" style="0" customWidth="1"/>
    <col min="12" max="12" width="16.00390625" style="0" customWidth="1"/>
    <col min="13" max="13" width="16.28125" style="0" customWidth="1"/>
    <col min="14" max="14" width="14.7109375" style="0" customWidth="1"/>
    <col min="15" max="15" width="16.7109375" style="0" customWidth="1"/>
    <col min="16" max="16" width="15.140625" style="0" customWidth="1"/>
    <col min="17" max="17" width="20.8515625" style="0" customWidth="1"/>
  </cols>
  <sheetData>
    <row r="1" spans="1:17" ht="26.25">
      <c r="A1" s="1" t="s">
        <v>256</v>
      </c>
      <c r="P1" s="586" t="str">
        <f>NDPL!$Q$1</f>
        <v>OCTOBER 2010</v>
      </c>
      <c r="Q1" s="586"/>
    </row>
    <row r="2" ht="12.75">
      <c r="A2" s="18" t="s">
        <v>257</v>
      </c>
    </row>
    <row r="3" ht="23.25">
      <c r="A3" s="572" t="s">
        <v>161</v>
      </c>
    </row>
    <row r="4" spans="1:16" ht="24" thickBot="1">
      <c r="A4" s="573" t="s">
        <v>207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01/11/10</v>
      </c>
      <c r="H5" s="41" t="str">
        <f>NDPL!H5</f>
        <v>INTIAL READING 01/10/10</v>
      </c>
      <c r="I5" s="41" t="s">
        <v>4</v>
      </c>
      <c r="J5" s="41" t="s">
        <v>5</v>
      </c>
      <c r="K5" s="41" t="s">
        <v>6</v>
      </c>
      <c r="L5" s="43" t="str">
        <f>NDPL!G5</f>
        <v>FINAL READING 01/11/10</v>
      </c>
      <c r="M5" s="41" t="str">
        <f>NDPL!H5</f>
        <v>INTIAL READING 01/10/10</v>
      </c>
      <c r="N5" s="41" t="s">
        <v>4</v>
      </c>
      <c r="O5" s="41" t="s">
        <v>5</v>
      </c>
      <c r="P5" s="41" t="s">
        <v>6</v>
      </c>
      <c r="Q5" s="42" t="s">
        <v>329</v>
      </c>
    </row>
    <row r="6" ht="14.25" thickBot="1" thickTop="1"/>
    <row r="7" spans="1:17" ht="22.5" customHeight="1" thickTop="1">
      <c r="A7" s="383"/>
      <c r="B7" s="384" t="s">
        <v>162</v>
      </c>
      <c r="C7" s="385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99"/>
    </row>
    <row r="8" spans="1:17" ht="22.5" customHeight="1">
      <c r="A8" s="356">
        <v>1</v>
      </c>
      <c r="B8" s="422" t="s">
        <v>163</v>
      </c>
      <c r="C8" s="423">
        <v>4865180</v>
      </c>
      <c r="D8" s="162" t="s">
        <v>13</v>
      </c>
      <c r="E8" s="125" t="s">
        <v>366</v>
      </c>
      <c r="F8" s="436">
        <v>1000</v>
      </c>
      <c r="G8" s="442">
        <v>999716</v>
      </c>
      <c r="H8" s="444">
        <v>999733</v>
      </c>
      <c r="I8" s="444">
        <f>G8-H8</f>
        <v>-17</v>
      </c>
      <c r="J8" s="444">
        <f>$F8*I8</f>
        <v>-17000</v>
      </c>
      <c r="K8" s="444">
        <f aca="true" t="shared" si="0" ref="K8:K74">J8/1000000</f>
        <v>-0.017</v>
      </c>
      <c r="L8" s="445">
        <v>11997</v>
      </c>
      <c r="M8" s="444">
        <v>12086</v>
      </c>
      <c r="N8" s="444">
        <f>L8-M8</f>
        <v>-89</v>
      </c>
      <c r="O8" s="444">
        <f>$F8*N8</f>
        <v>-89000</v>
      </c>
      <c r="P8" s="444">
        <f aca="true" t="shared" si="1" ref="P8:P74">O8/1000000</f>
        <v>-0.089</v>
      </c>
      <c r="Q8" s="432"/>
    </row>
    <row r="9" spans="1:17" ht="22.5" customHeight="1">
      <c r="A9" s="356">
        <v>2</v>
      </c>
      <c r="B9" s="422" t="s">
        <v>164</v>
      </c>
      <c r="C9" s="423">
        <v>4865095</v>
      </c>
      <c r="D9" s="162" t="s">
        <v>13</v>
      </c>
      <c r="E9" s="125" t="s">
        <v>366</v>
      </c>
      <c r="F9" s="436">
        <v>100</v>
      </c>
      <c r="G9" s="442">
        <v>16314</v>
      </c>
      <c r="H9" s="444">
        <v>16381</v>
      </c>
      <c r="I9" s="444">
        <f aca="true" t="shared" si="2" ref="I9:I74">G9-H9</f>
        <v>-67</v>
      </c>
      <c r="J9" s="444">
        <f aca="true" t="shared" si="3" ref="J9:J74">$F9*I9</f>
        <v>-6700</v>
      </c>
      <c r="K9" s="444">
        <f t="shared" si="0"/>
        <v>-0.0067</v>
      </c>
      <c r="L9" s="445">
        <v>681180</v>
      </c>
      <c r="M9" s="444">
        <v>682454</v>
      </c>
      <c r="N9" s="444">
        <f aca="true" t="shared" si="4" ref="N9:N74">L9-M9</f>
        <v>-1274</v>
      </c>
      <c r="O9" s="444">
        <f aca="true" t="shared" si="5" ref="O9:O74">$F9*N9</f>
        <v>-127400</v>
      </c>
      <c r="P9" s="444">
        <f t="shared" si="1"/>
        <v>-0.1274</v>
      </c>
      <c r="Q9" s="432"/>
    </row>
    <row r="10" spans="1:17" ht="22.5" customHeight="1">
      <c r="A10" s="356">
        <v>3</v>
      </c>
      <c r="B10" s="422" t="s">
        <v>165</v>
      </c>
      <c r="C10" s="423">
        <v>4865166</v>
      </c>
      <c r="D10" s="162" t="s">
        <v>13</v>
      </c>
      <c r="E10" s="125" t="s">
        <v>366</v>
      </c>
      <c r="F10" s="436">
        <v>1000</v>
      </c>
      <c r="G10" s="442">
        <v>4738</v>
      </c>
      <c r="H10" s="444">
        <v>4026</v>
      </c>
      <c r="I10" s="444">
        <f t="shared" si="2"/>
        <v>712</v>
      </c>
      <c r="J10" s="444">
        <f t="shared" si="3"/>
        <v>712000</v>
      </c>
      <c r="K10" s="444">
        <f t="shared" si="0"/>
        <v>0.712</v>
      </c>
      <c r="L10" s="445">
        <v>42943</v>
      </c>
      <c r="M10" s="444">
        <v>42922</v>
      </c>
      <c r="N10" s="444">
        <f t="shared" si="4"/>
        <v>21</v>
      </c>
      <c r="O10" s="444">
        <f t="shared" si="5"/>
        <v>21000</v>
      </c>
      <c r="P10" s="444">
        <f t="shared" si="1"/>
        <v>0.021</v>
      </c>
      <c r="Q10" s="432"/>
    </row>
    <row r="11" spans="1:17" ht="22.5" customHeight="1">
      <c r="A11" s="356">
        <v>4</v>
      </c>
      <c r="B11" s="422" t="s">
        <v>166</v>
      </c>
      <c r="C11" s="423">
        <v>4865151</v>
      </c>
      <c r="D11" s="162" t="s">
        <v>13</v>
      </c>
      <c r="E11" s="125" t="s">
        <v>366</v>
      </c>
      <c r="F11" s="436">
        <v>1000</v>
      </c>
      <c r="G11" s="442">
        <v>8942</v>
      </c>
      <c r="H11" s="441">
        <v>8675</v>
      </c>
      <c r="I11" s="444">
        <f>G11-H11</f>
        <v>267</v>
      </c>
      <c r="J11" s="444">
        <f t="shared" si="3"/>
        <v>267000</v>
      </c>
      <c r="K11" s="444">
        <f t="shared" si="0"/>
        <v>0.267</v>
      </c>
      <c r="L11" s="448">
        <v>338</v>
      </c>
      <c r="M11" s="441">
        <v>333</v>
      </c>
      <c r="N11" s="444">
        <f>L11-M11</f>
        <v>5</v>
      </c>
      <c r="O11" s="444">
        <f t="shared" si="5"/>
        <v>5000</v>
      </c>
      <c r="P11" s="444">
        <f t="shared" si="1"/>
        <v>0.005</v>
      </c>
      <c r="Q11" s="641"/>
    </row>
    <row r="12" spans="1:17" ht="22.5" customHeight="1">
      <c r="A12" s="356">
        <v>5</v>
      </c>
      <c r="B12" s="422" t="s">
        <v>167</v>
      </c>
      <c r="C12" s="423">
        <v>4864826</v>
      </c>
      <c r="D12" s="162" t="s">
        <v>13</v>
      </c>
      <c r="E12" s="125" t="s">
        <v>366</v>
      </c>
      <c r="F12" s="436">
        <v>200</v>
      </c>
      <c r="G12" s="442">
        <v>3470</v>
      </c>
      <c r="H12" s="441">
        <v>2376</v>
      </c>
      <c r="I12" s="444">
        <f t="shared" si="2"/>
        <v>1094</v>
      </c>
      <c r="J12" s="444">
        <f t="shared" si="3"/>
        <v>218800</v>
      </c>
      <c r="K12" s="444">
        <f t="shared" si="0"/>
        <v>0.2188</v>
      </c>
      <c r="L12" s="445">
        <v>986940</v>
      </c>
      <c r="M12" s="441">
        <v>986919</v>
      </c>
      <c r="N12" s="444">
        <f t="shared" si="4"/>
        <v>21</v>
      </c>
      <c r="O12" s="444">
        <f t="shared" si="5"/>
        <v>4200</v>
      </c>
      <c r="P12" s="444">
        <f t="shared" si="1"/>
        <v>0.0042</v>
      </c>
      <c r="Q12" s="432"/>
    </row>
    <row r="13" spans="1:17" ht="22.5" customHeight="1">
      <c r="A13" s="356">
        <v>6</v>
      </c>
      <c r="B13" s="422" t="s">
        <v>168</v>
      </c>
      <c r="C13" s="423">
        <v>4865096</v>
      </c>
      <c r="D13" s="162" t="s">
        <v>13</v>
      </c>
      <c r="E13" s="125" t="s">
        <v>366</v>
      </c>
      <c r="F13" s="436">
        <v>100</v>
      </c>
      <c r="G13" s="442">
        <v>2451</v>
      </c>
      <c r="H13" s="441">
        <v>2451</v>
      </c>
      <c r="I13" s="444">
        <f t="shared" si="2"/>
        <v>0</v>
      </c>
      <c r="J13" s="444">
        <f t="shared" si="3"/>
        <v>0</v>
      </c>
      <c r="K13" s="444">
        <f t="shared" si="0"/>
        <v>0</v>
      </c>
      <c r="L13" s="445">
        <v>77684</v>
      </c>
      <c r="M13" s="441">
        <v>77046</v>
      </c>
      <c r="N13" s="444">
        <f t="shared" si="4"/>
        <v>638</v>
      </c>
      <c r="O13" s="444">
        <f t="shared" si="5"/>
        <v>63800</v>
      </c>
      <c r="P13" s="444">
        <f t="shared" si="1"/>
        <v>0.0638</v>
      </c>
      <c r="Q13" s="432"/>
    </row>
    <row r="14" spans="1:17" ht="22.5" customHeight="1">
      <c r="A14" s="356">
        <v>7</v>
      </c>
      <c r="B14" s="422" t="s">
        <v>169</v>
      </c>
      <c r="C14" s="423">
        <v>4865097</v>
      </c>
      <c r="D14" s="162" t="s">
        <v>13</v>
      </c>
      <c r="E14" s="125" t="s">
        <v>366</v>
      </c>
      <c r="F14" s="436">
        <v>100</v>
      </c>
      <c r="G14" s="442">
        <v>23365</v>
      </c>
      <c r="H14" s="441">
        <v>23971</v>
      </c>
      <c r="I14" s="444">
        <f t="shared" si="2"/>
        <v>-606</v>
      </c>
      <c r="J14" s="444">
        <f t="shared" si="3"/>
        <v>-60600</v>
      </c>
      <c r="K14" s="444">
        <f t="shared" si="0"/>
        <v>-0.0606</v>
      </c>
      <c r="L14" s="445">
        <v>269098</v>
      </c>
      <c r="M14" s="441">
        <v>269702</v>
      </c>
      <c r="N14" s="444">
        <f t="shared" si="4"/>
        <v>-604</v>
      </c>
      <c r="O14" s="444">
        <f t="shared" si="5"/>
        <v>-60400</v>
      </c>
      <c r="P14" s="444">
        <f t="shared" si="1"/>
        <v>-0.0604</v>
      </c>
      <c r="Q14" s="432"/>
    </row>
    <row r="15" spans="1:17" ht="22.5" customHeight="1">
      <c r="A15" s="356">
        <v>8</v>
      </c>
      <c r="B15" s="422" t="s">
        <v>170</v>
      </c>
      <c r="C15" s="423">
        <v>4864789</v>
      </c>
      <c r="D15" s="162" t="s">
        <v>13</v>
      </c>
      <c r="E15" s="125" t="s">
        <v>366</v>
      </c>
      <c r="F15" s="436">
        <v>100</v>
      </c>
      <c r="G15" s="442">
        <v>999784</v>
      </c>
      <c r="H15" s="441">
        <v>999784</v>
      </c>
      <c r="I15" s="444">
        <f t="shared" si="2"/>
        <v>0</v>
      </c>
      <c r="J15" s="444">
        <f t="shared" si="3"/>
        <v>0</v>
      </c>
      <c r="K15" s="444">
        <f t="shared" si="0"/>
        <v>0</v>
      </c>
      <c r="L15" s="445">
        <v>325693</v>
      </c>
      <c r="M15" s="441">
        <v>320060</v>
      </c>
      <c r="N15" s="444">
        <f t="shared" si="4"/>
        <v>5633</v>
      </c>
      <c r="O15" s="444">
        <f t="shared" si="5"/>
        <v>563300</v>
      </c>
      <c r="P15" s="444">
        <f t="shared" si="1"/>
        <v>0.5633</v>
      </c>
      <c r="Q15" s="432"/>
    </row>
    <row r="16" spans="1:17" ht="22.5" customHeight="1">
      <c r="A16" s="356">
        <v>9</v>
      </c>
      <c r="B16" s="422" t="s">
        <v>171</v>
      </c>
      <c r="C16" s="423">
        <v>4865179</v>
      </c>
      <c r="D16" s="162" t="s">
        <v>13</v>
      </c>
      <c r="E16" s="125" t="s">
        <v>366</v>
      </c>
      <c r="F16" s="436">
        <v>1000</v>
      </c>
      <c r="G16" s="442">
        <v>999958</v>
      </c>
      <c r="H16" s="441">
        <v>999958</v>
      </c>
      <c r="I16" s="444">
        <f t="shared" si="2"/>
        <v>0</v>
      </c>
      <c r="J16" s="444">
        <f t="shared" si="3"/>
        <v>0</v>
      </c>
      <c r="K16" s="444">
        <f t="shared" si="0"/>
        <v>0</v>
      </c>
      <c r="L16" s="445">
        <v>9964</v>
      </c>
      <c r="M16" s="441">
        <v>8993</v>
      </c>
      <c r="N16" s="444">
        <f t="shared" si="4"/>
        <v>971</v>
      </c>
      <c r="O16" s="444">
        <f t="shared" si="5"/>
        <v>971000</v>
      </c>
      <c r="P16" s="444">
        <f t="shared" si="1"/>
        <v>0.971</v>
      </c>
      <c r="Q16" s="432"/>
    </row>
    <row r="17" spans="1:17" ht="22.5" customHeight="1">
      <c r="A17" s="356"/>
      <c r="B17" s="424" t="s">
        <v>172</v>
      </c>
      <c r="C17" s="423"/>
      <c r="D17" s="162"/>
      <c r="E17" s="162"/>
      <c r="F17" s="436"/>
      <c r="G17" s="442"/>
      <c r="H17" s="444"/>
      <c r="I17" s="444"/>
      <c r="J17" s="444"/>
      <c r="K17" s="447"/>
      <c r="L17" s="445"/>
      <c r="M17" s="444"/>
      <c r="N17" s="444"/>
      <c r="O17" s="444"/>
      <c r="P17" s="447"/>
      <c r="Q17" s="432"/>
    </row>
    <row r="18" spans="1:17" ht="22.5" customHeight="1">
      <c r="A18" s="356">
        <v>10</v>
      </c>
      <c r="B18" s="422" t="s">
        <v>16</v>
      </c>
      <c r="C18" s="423">
        <v>4864973</v>
      </c>
      <c r="D18" s="162" t="s">
        <v>13</v>
      </c>
      <c r="E18" s="125" t="s">
        <v>366</v>
      </c>
      <c r="F18" s="436">
        <v>-1000</v>
      </c>
      <c r="G18" s="442">
        <v>998413</v>
      </c>
      <c r="H18" s="441">
        <v>998515</v>
      </c>
      <c r="I18" s="444">
        <f t="shared" si="2"/>
        <v>-102</v>
      </c>
      <c r="J18" s="444">
        <f t="shared" si="3"/>
        <v>102000</v>
      </c>
      <c r="K18" s="444">
        <f t="shared" si="0"/>
        <v>0.102</v>
      </c>
      <c r="L18" s="445">
        <v>969208</v>
      </c>
      <c r="M18" s="441">
        <v>969800</v>
      </c>
      <c r="N18" s="444">
        <f t="shared" si="4"/>
        <v>-592</v>
      </c>
      <c r="O18" s="444">
        <f t="shared" si="5"/>
        <v>592000</v>
      </c>
      <c r="P18" s="444">
        <f t="shared" si="1"/>
        <v>0.592</v>
      </c>
      <c r="Q18" s="432"/>
    </row>
    <row r="19" spans="1:17" ht="22.5" customHeight="1">
      <c r="A19" s="356">
        <v>11</v>
      </c>
      <c r="B19" s="388" t="s">
        <v>17</v>
      </c>
      <c r="C19" s="423">
        <v>4864974</v>
      </c>
      <c r="D19" s="112" t="s">
        <v>13</v>
      </c>
      <c r="E19" s="125" t="s">
        <v>366</v>
      </c>
      <c r="F19" s="436">
        <v>-1000</v>
      </c>
      <c r="G19" s="442">
        <v>997564</v>
      </c>
      <c r="H19" s="441">
        <v>997735</v>
      </c>
      <c r="I19" s="444">
        <f t="shared" si="2"/>
        <v>-171</v>
      </c>
      <c r="J19" s="444">
        <f t="shared" si="3"/>
        <v>171000</v>
      </c>
      <c r="K19" s="444">
        <f t="shared" si="0"/>
        <v>0.171</v>
      </c>
      <c r="L19" s="445">
        <v>970710</v>
      </c>
      <c r="M19" s="441">
        <v>971080</v>
      </c>
      <c r="N19" s="444">
        <f t="shared" si="4"/>
        <v>-370</v>
      </c>
      <c r="O19" s="444">
        <f t="shared" si="5"/>
        <v>370000</v>
      </c>
      <c r="P19" s="444">
        <f t="shared" si="1"/>
        <v>0.37</v>
      </c>
      <c r="Q19" s="432"/>
    </row>
    <row r="20" spans="1:17" ht="22.5" customHeight="1">
      <c r="A20" s="356">
        <v>12</v>
      </c>
      <c r="B20" s="422" t="s">
        <v>18</v>
      </c>
      <c r="C20" s="423">
        <v>4864975</v>
      </c>
      <c r="D20" s="162" t="s">
        <v>13</v>
      </c>
      <c r="E20" s="125" t="s">
        <v>366</v>
      </c>
      <c r="F20" s="436">
        <v>-1000</v>
      </c>
      <c r="G20" s="442">
        <v>997544</v>
      </c>
      <c r="H20" s="441">
        <v>997950</v>
      </c>
      <c r="I20" s="444">
        <f t="shared" si="2"/>
        <v>-406</v>
      </c>
      <c r="J20" s="444">
        <f t="shared" si="3"/>
        <v>406000</v>
      </c>
      <c r="K20" s="444">
        <f t="shared" si="0"/>
        <v>0.406</v>
      </c>
      <c r="L20" s="445">
        <v>963760</v>
      </c>
      <c r="M20" s="441">
        <v>964277</v>
      </c>
      <c r="N20" s="444">
        <f t="shared" si="4"/>
        <v>-517</v>
      </c>
      <c r="O20" s="444">
        <f t="shared" si="5"/>
        <v>517000</v>
      </c>
      <c r="P20" s="444">
        <f t="shared" si="1"/>
        <v>0.517</v>
      </c>
      <c r="Q20" s="432"/>
    </row>
    <row r="21" spans="1:17" ht="22.5" customHeight="1">
      <c r="A21" s="356">
        <v>13</v>
      </c>
      <c r="B21" s="422" t="s">
        <v>173</v>
      </c>
      <c r="C21" s="423">
        <v>4864976</v>
      </c>
      <c r="D21" s="162" t="s">
        <v>13</v>
      </c>
      <c r="E21" s="125" t="s">
        <v>366</v>
      </c>
      <c r="F21" s="436">
        <v>-1000</v>
      </c>
      <c r="G21" s="442">
        <v>998462</v>
      </c>
      <c r="H21" s="441">
        <v>998491</v>
      </c>
      <c r="I21" s="444">
        <f t="shared" si="2"/>
        <v>-29</v>
      </c>
      <c r="J21" s="444">
        <f t="shared" si="3"/>
        <v>29000</v>
      </c>
      <c r="K21" s="444">
        <f t="shared" si="0"/>
        <v>0.029</v>
      </c>
      <c r="L21" s="445">
        <v>971769</v>
      </c>
      <c r="M21" s="441">
        <v>972045</v>
      </c>
      <c r="N21" s="444">
        <f t="shared" si="4"/>
        <v>-276</v>
      </c>
      <c r="O21" s="444">
        <f t="shared" si="5"/>
        <v>276000</v>
      </c>
      <c r="P21" s="444">
        <f t="shared" si="1"/>
        <v>0.276</v>
      </c>
      <c r="Q21" s="432"/>
    </row>
    <row r="22" spans="1:17" ht="22.5" customHeight="1">
      <c r="A22" s="356"/>
      <c r="B22" s="424" t="s">
        <v>174</v>
      </c>
      <c r="C22" s="423"/>
      <c r="D22" s="162"/>
      <c r="E22" s="162"/>
      <c r="F22" s="436"/>
      <c r="G22" s="442"/>
      <c r="H22" s="444"/>
      <c r="I22" s="444"/>
      <c r="J22" s="444"/>
      <c r="K22" s="444"/>
      <c r="L22" s="445"/>
      <c r="M22" s="444"/>
      <c r="N22" s="444"/>
      <c r="O22" s="444"/>
      <c r="P22" s="444"/>
      <c r="Q22" s="432"/>
    </row>
    <row r="23" spans="1:17" ht="22.5" customHeight="1">
      <c r="A23" s="356">
        <v>14</v>
      </c>
      <c r="B23" s="422" t="s">
        <v>16</v>
      </c>
      <c r="C23" s="423">
        <v>4864977</v>
      </c>
      <c r="D23" s="162" t="s">
        <v>13</v>
      </c>
      <c r="E23" s="125" t="s">
        <v>366</v>
      </c>
      <c r="F23" s="436">
        <v>-1000</v>
      </c>
      <c r="G23" s="442">
        <v>3319</v>
      </c>
      <c r="H23" s="441">
        <v>2762</v>
      </c>
      <c r="I23" s="444">
        <f t="shared" si="2"/>
        <v>557</v>
      </c>
      <c r="J23" s="444">
        <f t="shared" si="3"/>
        <v>-557000</v>
      </c>
      <c r="K23" s="444">
        <f t="shared" si="0"/>
        <v>-0.557</v>
      </c>
      <c r="L23" s="448">
        <v>31625</v>
      </c>
      <c r="M23" s="441">
        <v>31625</v>
      </c>
      <c r="N23" s="444">
        <f t="shared" si="4"/>
        <v>0</v>
      </c>
      <c r="O23" s="444">
        <f t="shared" si="5"/>
        <v>0</v>
      </c>
      <c r="P23" s="444">
        <f t="shared" si="1"/>
        <v>0</v>
      </c>
      <c r="Q23" s="432"/>
    </row>
    <row r="24" spans="1:17" ht="22.5" customHeight="1">
      <c r="A24" s="356">
        <v>15</v>
      </c>
      <c r="B24" s="422" t="s">
        <v>17</v>
      </c>
      <c r="C24" s="423">
        <v>4865052</v>
      </c>
      <c r="D24" s="162" t="s">
        <v>13</v>
      </c>
      <c r="E24" s="125" t="s">
        <v>366</v>
      </c>
      <c r="F24" s="436">
        <v>-1000</v>
      </c>
      <c r="G24" s="442">
        <v>424</v>
      </c>
      <c r="H24" s="441">
        <v>425</v>
      </c>
      <c r="I24" s="444">
        <f t="shared" si="2"/>
        <v>-1</v>
      </c>
      <c r="J24" s="444">
        <f t="shared" si="3"/>
        <v>1000</v>
      </c>
      <c r="K24" s="444">
        <f t="shared" si="0"/>
        <v>0.001</v>
      </c>
      <c r="L24" s="448">
        <v>979758</v>
      </c>
      <c r="M24" s="441">
        <v>979758</v>
      </c>
      <c r="N24" s="444">
        <f t="shared" si="4"/>
        <v>0</v>
      </c>
      <c r="O24" s="444">
        <f t="shared" si="5"/>
        <v>0</v>
      </c>
      <c r="P24" s="444">
        <f t="shared" si="1"/>
        <v>0</v>
      </c>
      <c r="Q24" s="432"/>
    </row>
    <row r="25" spans="1:17" ht="22.5" customHeight="1">
      <c r="A25" s="356"/>
      <c r="B25" s="386" t="s">
        <v>175</v>
      </c>
      <c r="C25" s="423"/>
      <c r="D25" s="112"/>
      <c r="E25" s="112"/>
      <c r="F25" s="436"/>
      <c r="G25" s="442"/>
      <c r="H25" s="444"/>
      <c r="I25" s="444"/>
      <c r="J25" s="444"/>
      <c r="K25" s="444"/>
      <c r="L25" s="445"/>
      <c r="M25" s="444"/>
      <c r="N25" s="444"/>
      <c r="O25" s="444"/>
      <c r="P25" s="444"/>
      <c r="Q25" s="432"/>
    </row>
    <row r="26" spans="1:17" ht="22.5" customHeight="1">
      <c r="A26" s="356">
        <v>16</v>
      </c>
      <c r="B26" s="422" t="s">
        <v>16</v>
      </c>
      <c r="C26" s="423">
        <v>4864969</v>
      </c>
      <c r="D26" s="162" t="s">
        <v>13</v>
      </c>
      <c r="E26" s="125" t="s">
        <v>366</v>
      </c>
      <c r="F26" s="436">
        <v>-1000</v>
      </c>
      <c r="G26" s="442">
        <v>37326</v>
      </c>
      <c r="H26" s="441">
        <v>36124</v>
      </c>
      <c r="I26" s="444">
        <f t="shared" si="2"/>
        <v>1202</v>
      </c>
      <c r="J26" s="444">
        <f t="shared" si="3"/>
        <v>-1202000</v>
      </c>
      <c r="K26" s="444">
        <f t="shared" si="0"/>
        <v>-1.202</v>
      </c>
      <c r="L26" s="445">
        <v>27747</v>
      </c>
      <c r="M26" s="441">
        <v>27766</v>
      </c>
      <c r="N26" s="444">
        <f t="shared" si="4"/>
        <v>-19</v>
      </c>
      <c r="O26" s="444">
        <f t="shared" si="5"/>
        <v>19000</v>
      </c>
      <c r="P26" s="444">
        <f t="shared" si="1"/>
        <v>0.019</v>
      </c>
      <c r="Q26" s="432"/>
    </row>
    <row r="27" spans="1:17" ht="22.5" customHeight="1">
      <c r="A27" s="356">
        <v>17</v>
      </c>
      <c r="B27" s="422" t="s">
        <v>17</v>
      </c>
      <c r="C27" s="423">
        <v>4864970</v>
      </c>
      <c r="D27" s="162" t="s">
        <v>13</v>
      </c>
      <c r="E27" s="125" t="s">
        <v>366</v>
      </c>
      <c r="F27" s="436">
        <v>-1000</v>
      </c>
      <c r="G27" s="442">
        <v>5104</v>
      </c>
      <c r="H27" s="441">
        <v>5262</v>
      </c>
      <c r="I27" s="444">
        <f t="shared" si="2"/>
        <v>-158</v>
      </c>
      <c r="J27" s="444">
        <f t="shared" si="3"/>
        <v>158000</v>
      </c>
      <c r="K27" s="444">
        <f t="shared" si="0"/>
        <v>0.158</v>
      </c>
      <c r="L27" s="445">
        <v>14179</v>
      </c>
      <c r="M27" s="441">
        <v>14182</v>
      </c>
      <c r="N27" s="444">
        <f t="shared" si="4"/>
        <v>-3</v>
      </c>
      <c r="O27" s="444">
        <f t="shared" si="5"/>
        <v>3000</v>
      </c>
      <c r="P27" s="444">
        <f t="shared" si="1"/>
        <v>0.003</v>
      </c>
      <c r="Q27" s="432"/>
    </row>
    <row r="28" spans="1:17" ht="22.5" customHeight="1">
      <c r="A28" s="356">
        <v>18</v>
      </c>
      <c r="B28" s="422" t="s">
        <v>18</v>
      </c>
      <c r="C28" s="423">
        <v>4864971</v>
      </c>
      <c r="D28" s="162" t="s">
        <v>13</v>
      </c>
      <c r="E28" s="125" t="s">
        <v>366</v>
      </c>
      <c r="F28" s="436">
        <v>-1000</v>
      </c>
      <c r="G28" s="442">
        <v>23938</v>
      </c>
      <c r="H28" s="441">
        <v>23247</v>
      </c>
      <c r="I28" s="444">
        <f t="shared" si="2"/>
        <v>691</v>
      </c>
      <c r="J28" s="444">
        <f t="shared" si="3"/>
        <v>-691000</v>
      </c>
      <c r="K28" s="444">
        <f t="shared" si="0"/>
        <v>-0.691</v>
      </c>
      <c r="L28" s="445">
        <v>14737</v>
      </c>
      <c r="M28" s="441">
        <v>14753</v>
      </c>
      <c r="N28" s="444">
        <f t="shared" si="4"/>
        <v>-16</v>
      </c>
      <c r="O28" s="444">
        <f t="shared" si="5"/>
        <v>16000</v>
      </c>
      <c r="P28" s="444">
        <f t="shared" si="1"/>
        <v>0.016</v>
      </c>
      <c r="Q28" s="432"/>
    </row>
    <row r="29" spans="1:17" ht="22.5" customHeight="1">
      <c r="A29" s="356">
        <v>19</v>
      </c>
      <c r="B29" s="388" t="s">
        <v>173</v>
      </c>
      <c r="C29" s="423">
        <v>4864972</v>
      </c>
      <c r="D29" s="112" t="s">
        <v>13</v>
      </c>
      <c r="E29" s="125" t="s">
        <v>366</v>
      </c>
      <c r="F29" s="436">
        <v>-1000</v>
      </c>
      <c r="G29" s="442">
        <v>8866</v>
      </c>
      <c r="H29" s="441">
        <v>8386</v>
      </c>
      <c r="I29" s="444">
        <f t="shared" si="2"/>
        <v>480</v>
      </c>
      <c r="J29" s="444">
        <f t="shared" si="3"/>
        <v>-480000</v>
      </c>
      <c r="K29" s="444">
        <f t="shared" si="0"/>
        <v>-0.48</v>
      </c>
      <c r="L29" s="448">
        <v>40071</v>
      </c>
      <c r="M29" s="441">
        <v>40070</v>
      </c>
      <c r="N29" s="444">
        <f t="shared" si="4"/>
        <v>1</v>
      </c>
      <c r="O29" s="444">
        <f t="shared" si="5"/>
        <v>-1000</v>
      </c>
      <c r="P29" s="444">
        <f t="shared" si="1"/>
        <v>-0.001</v>
      </c>
      <c r="Q29" s="432"/>
    </row>
    <row r="30" spans="1:17" ht="22.5" customHeight="1">
      <c r="A30" s="356"/>
      <c r="B30" s="424" t="s">
        <v>176</v>
      </c>
      <c r="C30" s="423"/>
      <c r="D30" s="162"/>
      <c r="E30" s="162"/>
      <c r="F30" s="436"/>
      <c r="G30" s="442"/>
      <c r="H30" s="444"/>
      <c r="I30" s="444"/>
      <c r="J30" s="444"/>
      <c r="K30" s="444"/>
      <c r="L30" s="445"/>
      <c r="M30" s="444"/>
      <c r="N30" s="444"/>
      <c r="O30" s="444"/>
      <c r="P30" s="444"/>
      <c r="Q30" s="432"/>
    </row>
    <row r="31" spans="1:17" ht="22.5" customHeight="1">
      <c r="A31" s="356"/>
      <c r="B31" s="424" t="s">
        <v>44</v>
      </c>
      <c r="C31" s="423"/>
      <c r="D31" s="162"/>
      <c r="E31" s="162"/>
      <c r="F31" s="436"/>
      <c r="G31" s="442"/>
      <c r="H31" s="444"/>
      <c r="I31" s="444"/>
      <c r="J31" s="444"/>
      <c r="K31" s="444"/>
      <c r="L31" s="445"/>
      <c r="M31" s="444"/>
      <c r="N31" s="444"/>
      <c r="O31" s="444"/>
      <c r="P31" s="444"/>
      <c r="Q31" s="432"/>
    </row>
    <row r="32" spans="1:17" ht="22.5" customHeight="1">
      <c r="A32" s="356">
        <v>20</v>
      </c>
      <c r="B32" s="422" t="s">
        <v>177</v>
      </c>
      <c r="C32" s="423">
        <v>4864954</v>
      </c>
      <c r="D32" s="162" t="s">
        <v>13</v>
      </c>
      <c r="E32" s="125" t="s">
        <v>366</v>
      </c>
      <c r="F32" s="436">
        <v>1000</v>
      </c>
      <c r="G32" s="442">
        <v>4314</v>
      </c>
      <c r="H32" s="441">
        <v>3933</v>
      </c>
      <c r="I32" s="444">
        <f t="shared" si="2"/>
        <v>381</v>
      </c>
      <c r="J32" s="444">
        <f t="shared" si="3"/>
        <v>381000</v>
      </c>
      <c r="K32" s="444">
        <f t="shared" si="0"/>
        <v>0.381</v>
      </c>
      <c r="L32" s="445">
        <v>3268</v>
      </c>
      <c r="M32" s="441">
        <v>3267</v>
      </c>
      <c r="N32" s="444">
        <f t="shared" si="4"/>
        <v>1</v>
      </c>
      <c r="O32" s="444">
        <f t="shared" si="5"/>
        <v>1000</v>
      </c>
      <c r="P32" s="444">
        <f t="shared" si="1"/>
        <v>0.001</v>
      </c>
      <c r="Q32" s="432"/>
    </row>
    <row r="33" spans="1:17" ht="22.5" customHeight="1">
      <c r="A33" s="356">
        <v>21</v>
      </c>
      <c r="B33" s="422" t="s">
        <v>178</v>
      </c>
      <c r="C33" s="423">
        <v>4864955</v>
      </c>
      <c r="D33" s="162" t="s">
        <v>13</v>
      </c>
      <c r="E33" s="125" t="s">
        <v>366</v>
      </c>
      <c r="F33" s="436">
        <v>1000</v>
      </c>
      <c r="G33" s="442">
        <v>4886</v>
      </c>
      <c r="H33" s="441">
        <v>4424</v>
      </c>
      <c r="I33" s="444">
        <f t="shared" si="2"/>
        <v>462</v>
      </c>
      <c r="J33" s="444">
        <f t="shared" si="3"/>
        <v>462000</v>
      </c>
      <c r="K33" s="444">
        <f t="shared" si="0"/>
        <v>0.462</v>
      </c>
      <c r="L33" s="445">
        <v>3562</v>
      </c>
      <c r="M33" s="441">
        <v>3561</v>
      </c>
      <c r="N33" s="444">
        <f t="shared" si="4"/>
        <v>1</v>
      </c>
      <c r="O33" s="444">
        <f t="shared" si="5"/>
        <v>1000</v>
      </c>
      <c r="P33" s="444">
        <f t="shared" si="1"/>
        <v>0.001</v>
      </c>
      <c r="Q33" s="432"/>
    </row>
    <row r="34" spans="1:17" ht="22.5" customHeight="1">
      <c r="A34" s="356"/>
      <c r="B34" s="386" t="s">
        <v>179</v>
      </c>
      <c r="C34" s="423"/>
      <c r="D34" s="112"/>
      <c r="E34" s="112"/>
      <c r="F34" s="436"/>
      <c r="G34" s="442"/>
      <c r="H34" s="444"/>
      <c r="I34" s="444"/>
      <c r="J34" s="444"/>
      <c r="K34" s="444"/>
      <c r="L34" s="445"/>
      <c r="M34" s="444"/>
      <c r="N34" s="444"/>
      <c r="O34" s="444"/>
      <c r="P34" s="444"/>
      <c r="Q34" s="432"/>
    </row>
    <row r="35" spans="1:17" ht="22.5" customHeight="1">
      <c r="A35" s="356">
        <v>22</v>
      </c>
      <c r="B35" s="388" t="s">
        <v>16</v>
      </c>
      <c r="C35" s="423">
        <v>4864908</v>
      </c>
      <c r="D35" s="112" t="s">
        <v>13</v>
      </c>
      <c r="E35" s="125" t="s">
        <v>366</v>
      </c>
      <c r="F35" s="436">
        <v>-1000</v>
      </c>
      <c r="G35" s="442">
        <v>986063</v>
      </c>
      <c r="H35" s="444">
        <v>986471</v>
      </c>
      <c r="I35" s="444">
        <f t="shared" si="2"/>
        <v>-408</v>
      </c>
      <c r="J35" s="444">
        <f t="shared" si="3"/>
        <v>408000</v>
      </c>
      <c r="K35" s="444">
        <f t="shared" si="0"/>
        <v>0.408</v>
      </c>
      <c r="L35" s="445">
        <v>910341</v>
      </c>
      <c r="M35" s="444">
        <v>910445</v>
      </c>
      <c r="N35" s="444">
        <f t="shared" si="4"/>
        <v>-104</v>
      </c>
      <c r="O35" s="444">
        <f t="shared" si="5"/>
        <v>104000</v>
      </c>
      <c r="P35" s="444">
        <f t="shared" si="1"/>
        <v>0.104</v>
      </c>
      <c r="Q35" s="432"/>
    </row>
    <row r="36" spans="1:17" ht="22.5" customHeight="1">
      <c r="A36" s="356">
        <v>23</v>
      </c>
      <c r="B36" s="422" t="s">
        <v>17</v>
      </c>
      <c r="C36" s="423">
        <v>4864909</v>
      </c>
      <c r="D36" s="162" t="s">
        <v>13</v>
      </c>
      <c r="E36" s="125" t="s">
        <v>366</v>
      </c>
      <c r="F36" s="436">
        <v>-1000</v>
      </c>
      <c r="G36" s="442">
        <v>998357</v>
      </c>
      <c r="H36" s="441">
        <v>998357</v>
      </c>
      <c r="I36" s="444">
        <f t="shared" si="2"/>
        <v>0</v>
      </c>
      <c r="J36" s="444">
        <f t="shared" si="3"/>
        <v>0</v>
      </c>
      <c r="K36" s="444">
        <f t="shared" si="0"/>
        <v>0</v>
      </c>
      <c r="L36" s="448">
        <v>889847</v>
      </c>
      <c r="M36" s="441">
        <v>891626</v>
      </c>
      <c r="N36" s="444">
        <f t="shared" si="4"/>
        <v>-1779</v>
      </c>
      <c r="O36" s="444">
        <f t="shared" si="5"/>
        <v>1779000</v>
      </c>
      <c r="P36" s="444">
        <f t="shared" si="1"/>
        <v>1.779</v>
      </c>
      <c r="Q36" s="432"/>
    </row>
    <row r="37" spans="1:17" ht="22.5" customHeight="1">
      <c r="A37" s="356"/>
      <c r="B37" s="422"/>
      <c r="C37" s="423"/>
      <c r="D37" s="162"/>
      <c r="E37" s="162"/>
      <c r="F37" s="436"/>
      <c r="G37" s="442"/>
      <c r="H37" s="444"/>
      <c r="I37" s="444"/>
      <c r="J37" s="444"/>
      <c r="K37" s="444"/>
      <c r="L37" s="445"/>
      <c r="M37" s="444"/>
      <c r="N37" s="444"/>
      <c r="O37" s="444"/>
      <c r="P37" s="444"/>
      <c r="Q37" s="432"/>
    </row>
    <row r="38" spans="1:17" ht="22.5" customHeight="1">
      <c r="A38" s="356"/>
      <c r="B38" s="424" t="s">
        <v>180</v>
      </c>
      <c r="C38" s="423"/>
      <c r="D38" s="162"/>
      <c r="E38" s="162"/>
      <c r="F38" s="433"/>
      <c r="G38" s="442"/>
      <c r="H38" s="444"/>
      <c r="I38" s="444"/>
      <c r="J38" s="444"/>
      <c r="K38" s="444"/>
      <c r="L38" s="445"/>
      <c r="M38" s="444"/>
      <c r="N38" s="444"/>
      <c r="O38" s="444"/>
      <c r="P38" s="444"/>
      <c r="Q38" s="432"/>
    </row>
    <row r="39" spans="1:17" ht="22.5" customHeight="1">
      <c r="A39" s="356">
        <v>24</v>
      </c>
      <c r="B39" s="422" t="s">
        <v>135</v>
      </c>
      <c r="C39" s="423">
        <v>4864964</v>
      </c>
      <c r="D39" s="162" t="s">
        <v>13</v>
      </c>
      <c r="E39" s="125" t="s">
        <v>366</v>
      </c>
      <c r="F39" s="436">
        <v>-1000</v>
      </c>
      <c r="G39" s="442">
        <v>307</v>
      </c>
      <c r="H39" s="441">
        <v>307</v>
      </c>
      <c r="I39" s="444">
        <f t="shared" si="2"/>
        <v>0</v>
      </c>
      <c r="J39" s="444">
        <f t="shared" si="3"/>
        <v>0</v>
      </c>
      <c r="K39" s="444">
        <f t="shared" si="0"/>
        <v>0</v>
      </c>
      <c r="L39" s="445">
        <v>10146</v>
      </c>
      <c r="M39" s="444">
        <v>10931</v>
      </c>
      <c r="N39" s="444">
        <f t="shared" si="4"/>
        <v>-785</v>
      </c>
      <c r="O39" s="444">
        <f t="shared" si="5"/>
        <v>785000</v>
      </c>
      <c r="P39" s="444">
        <f t="shared" si="1"/>
        <v>0.785</v>
      </c>
      <c r="Q39" s="432"/>
    </row>
    <row r="40" spans="1:17" ht="22.5" customHeight="1">
      <c r="A40" s="356">
        <v>25</v>
      </c>
      <c r="B40" s="422" t="s">
        <v>136</v>
      </c>
      <c r="C40" s="423">
        <v>4864965</v>
      </c>
      <c r="D40" s="162" t="s">
        <v>13</v>
      </c>
      <c r="E40" s="125" t="s">
        <v>366</v>
      </c>
      <c r="F40" s="436">
        <v>-1000</v>
      </c>
      <c r="G40" s="442">
        <v>445</v>
      </c>
      <c r="H40" s="441">
        <v>445</v>
      </c>
      <c r="I40" s="444">
        <f t="shared" si="2"/>
        <v>0</v>
      </c>
      <c r="J40" s="444">
        <f t="shared" si="3"/>
        <v>0</v>
      </c>
      <c r="K40" s="444">
        <f t="shared" si="0"/>
        <v>0</v>
      </c>
      <c r="L40" s="448">
        <v>2988</v>
      </c>
      <c r="M40" s="441">
        <v>4398</v>
      </c>
      <c r="N40" s="444">
        <f t="shared" si="4"/>
        <v>-1410</v>
      </c>
      <c r="O40" s="444">
        <f t="shared" si="5"/>
        <v>1410000</v>
      </c>
      <c r="P40" s="444">
        <f t="shared" si="1"/>
        <v>1.41</v>
      </c>
      <c r="Q40" s="432"/>
    </row>
    <row r="41" spans="1:17" ht="22.5" customHeight="1">
      <c r="A41" s="356">
        <v>26</v>
      </c>
      <c r="B41" s="422" t="s">
        <v>181</v>
      </c>
      <c r="C41" s="423">
        <v>4864890</v>
      </c>
      <c r="D41" s="162" t="s">
        <v>13</v>
      </c>
      <c r="E41" s="125" t="s">
        <v>366</v>
      </c>
      <c r="F41" s="436">
        <v>-1000</v>
      </c>
      <c r="G41" s="442">
        <v>996281</v>
      </c>
      <c r="H41" s="441">
        <v>996080</v>
      </c>
      <c r="I41" s="444">
        <f t="shared" si="2"/>
        <v>201</v>
      </c>
      <c r="J41" s="444">
        <f t="shared" si="3"/>
        <v>-201000</v>
      </c>
      <c r="K41" s="444">
        <f t="shared" si="0"/>
        <v>-0.201</v>
      </c>
      <c r="L41" s="448">
        <v>959838</v>
      </c>
      <c r="M41" s="441">
        <v>959949</v>
      </c>
      <c r="N41" s="444">
        <f t="shared" si="4"/>
        <v>-111</v>
      </c>
      <c r="O41" s="444">
        <f t="shared" si="5"/>
        <v>111000</v>
      </c>
      <c r="P41" s="444">
        <f t="shared" si="1"/>
        <v>0.111</v>
      </c>
      <c r="Q41" s="432"/>
    </row>
    <row r="42" spans="1:17" ht="22.5" customHeight="1">
      <c r="A42" s="356">
        <v>27</v>
      </c>
      <c r="B42" s="388" t="s">
        <v>182</v>
      </c>
      <c r="C42" s="423">
        <v>4864891</v>
      </c>
      <c r="D42" s="112" t="s">
        <v>13</v>
      </c>
      <c r="E42" s="125" t="s">
        <v>366</v>
      </c>
      <c r="F42" s="436">
        <v>-1000</v>
      </c>
      <c r="G42" s="442">
        <v>994536</v>
      </c>
      <c r="H42" s="441">
        <v>994536</v>
      </c>
      <c r="I42" s="444">
        <f t="shared" si="2"/>
        <v>0</v>
      </c>
      <c r="J42" s="444">
        <f t="shared" si="3"/>
        <v>0</v>
      </c>
      <c r="K42" s="444">
        <f t="shared" si="0"/>
        <v>0</v>
      </c>
      <c r="L42" s="445">
        <v>977143</v>
      </c>
      <c r="M42" s="441">
        <v>977143</v>
      </c>
      <c r="N42" s="444">
        <f t="shared" si="4"/>
        <v>0</v>
      </c>
      <c r="O42" s="444">
        <f t="shared" si="5"/>
        <v>0</v>
      </c>
      <c r="P42" s="444">
        <f t="shared" si="1"/>
        <v>0</v>
      </c>
      <c r="Q42" s="432"/>
    </row>
    <row r="43" spans="1:17" ht="22.5" customHeight="1">
      <c r="A43" s="356">
        <v>28</v>
      </c>
      <c r="B43" s="422" t="s">
        <v>183</v>
      </c>
      <c r="C43" s="423">
        <v>4864906</v>
      </c>
      <c r="D43" s="162" t="s">
        <v>13</v>
      </c>
      <c r="E43" s="125" t="s">
        <v>366</v>
      </c>
      <c r="F43" s="436">
        <v>-1000</v>
      </c>
      <c r="G43" s="442">
        <v>999645</v>
      </c>
      <c r="H43" s="441">
        <v>999645</v>
      </c>
      <c r="I43" s="444">
        <f t="shared" si="2"/>
        <v>0</v>
      </c>
      <c r="J43" s="444">
        <f t="shared" si="3"/>
        <v>0</v>
      </c>
      <c r="K43" s="444">
        <f t="shared" si="0"/>
        <v>0</v>
      </c>
      <c r="L43" s="445">
        <v>968172</v>
      </c>
      <c r="M43" s="441">
        <v>971449</v>
      </c>
      <c r="N43" s="444">
        <f t="shared" si="4"/>
        <v>-3277</v>
      </c>
      <c r="O43" s="444">
        <f t="shared" si="5"/>
        <v>3277000</v>
      </c>
      <c r="P43" s="444">
        <f t="shared" si="1"/>
        <v>3.277</v>
      </c>
      <c r="Q43" s="432"/>
    </row>
    <row r="44" spans="1:17" ht="22.5" customHeight="1" thickBot="1">
      <c r="A44" s="356">
        <v>29</v>
      </c>
      <c r="B44" s="422" t="s">
        <v>184</v>
      </c>
      <c r="C44" s="423">
        <v>4864907</v>
      </c>
      <c r="D44" s="162" t="s">
        <v>13</v>
      </c>
      <c r="E44" s="125" t="s">
        <v>366</v>
      </c>
      <c r="F44" s="634">
        <v>-1000</v>
      </c>
      <c r="G44" s="442">
        <v>999082</v>
      </c>
      <c r="H44" s="441">
        <v>999082</v>
      </c>
      <c r="I44" s="444">
        <f t="shared" si="2"/>
        <v>0</v>
      </c>
      <c r="J44" s="444">
        <f t="shared" si="3"/>
        <v>0</v>
      </c>
      <c r="K44" s="444">
        <f t="shared" si="0"/>
        <v>0</v>
      </c>
      <c r="L44" s="445">
        <v>965438</v>
      </c>
      <c r="M44" s="441">
        <v>970214</v>
      </c>
      <c r="N44" s="444">
        <f t="shared" si="4"/>
        <v>-4776</v>
      </c>
      <c r="O44" s="444">
        <f t="shared" si="5"/>
        <v>4776000</v>
      </c>
      <c r="P44" s="444">
        <f t="shared" si="1"/>
        <v>4.776</v>
      </c>
      <c r="Q44" s="432"/>
    </row>
    <row r="45" spans="1:17" ht="18" customHeight="1" thickTop="1">
      <c r="A45" s="385"/>
      <c r="B45" s="425"/>
      <c r="C45" s="426"/>
      <c r="D45" s="340"/>
      <c r="E45" s="341"/>
      <c r="F45" s="436"/>
      <c r="G45" s="449"/>
      <c r="H45" s="451"/>
      <c r="I45" s="450"/>
      <c r="J45" s="450"/>
      <c r="K45" s="450"/>
      <c r="L45" s="450"/>
      <c r="M45" s="451"/>
      <c r="N45" s="450"/>
      <c r="O45" s="450"/>
      <c r="P45" s="450"/>
      <c r="Q45" s="27"/>
    </row>
    <row r="46" spans="1:17" ht="18" customHeight="1" thickBot="1">
      <c r="A46" s="574" t="s">
        <v>355</v>
      </c>
      <c r="B46" s="427"/>
      <c r="C46" s="428"/>
      <c r="D46" s="342"/>
      <c r="E46" s="343"/>
      <c r="F46" s="436"/>
      <c r="G46" s="452"/>
      <c r="H46" s="455"/>
      <c r="I46" s="454"/>
      <c r="J46" s="454"/>
      <c r="K46" s="454"/>
      <c r="L46" s="454"/>
      <c r="M46" s="455"/>
      <c r="N46" s="454"/>
      <c r="O46" s="454"/>
      <c r="P46" s="587" t="str">
        <f>NDPL!$Q$1</f>
        <v>OCTOBER 2010</v>
      </c>
      <c r="Q46" s="587"/>
    </row>
    <row r="47" spans="1:17" ht="21" customHeight="1" thickTop="1">
      <c r="A47" s="383"/>
      <c r="B47" s="386" t="s">
        <v>185</v>
      </c>
      <c r="C47" s="423"/>
      <c r="D47" s="112"/>
      <c r="E47" s="112"/>
      <c r="F47" s="635"/>
      <c r="G47" s="442"/>
      <c r="H47" s="444"/>
      <c r="I47" s="444"/>
      <c r="J47" s="444"/>
      <c r="K47" s="444"/>
      <c r="L47" s="445"/>
      <c r="M47" s="444"/>
      <c r="N47" s="444"/>
      <c r="O47" s="444"/>
      <c r="P47" s="444"/>
      <c r="Q47" s="200"/>
    </row>
    <row r="48" spans="1:17" ht="21" customHeight="1">
      <c r="A48" s="356">
        <v>30</v>
      </c>
      <c r="B48" s="422" t="s">
        <v>16</v>
      </c>
      <c r="C48" s="423">
        <v>4864988</v>
      </c>
      <c r="D48" s="162" t="s">
        <v>13</v>
      </c>
      <c r="E48" s="125" t="s">
        <v>366</v>
      </c>
      <c r="F48" s="436">
        <v>-1000</v>
      </c>
      <c r="G48" s="442">
        <v>611</v>
      </c>
      <c r="H48" s="441">
        <v>589</v>
      </c>
      <c r="I48" s="444">
        <f t="shared" si="2"/>
        <v>22</v>
      </c>
      <c r="J48" s="444">
        <f t="shared" si="3"/>
        <v>-22000</v>
      </c>
      <c r="K48" s="444">
        <f t="shared" si="0"/>
        <v>-0.022</v>
      </c>
      <c r="L48" s="448">
        <v>979551</v>
      </c>
      <c r="M48" s="441">
        <v>980359</v>
      </c>
      <c r="N48" s="444">
        <f t="shared" si="4"/>
        <v>-808</v>
      </c>
      <c r="O48" s="444">
        <f t="shared" si="5"/>
        <v>808000</v>
      </c>
      <c r="P48" s="444">
        <f t="shared" si="1"/>
        <v>0.808</v>
      </c>
      <c r="Q48" s="200"/>
    </row>
    <row r="49" spans="1:17" ht="21" customHeight="1">
      <c r="A49" s="356">
        <v>31</v>
      </c>
      <c r="B49" s="422" t="s">
        <v>17</v>
      </c>
      <c r="C49" s="423">
        <v>4864989</v>
      </c>
      <c r="D49" s="162" t="s">
        <v>13</v>
      </c>
      <c r="E49" s="125" t="s">
        <v>366</v>
      </c>
      <c r="F49" s="436">
        <v>-1000</v>
      </c>
      <c r="G49" s="442">
        <v>1826</v>
      </c>
      <c r="H49" s="441">
        <v>1802</v>
      </c>
      <c r="I49" s="444">
        <f t="shared" si="2"/>
        <v>24</v>
      </c>
      <c r="J49" s="444">
        <f t="shared" si="3"/>
        <v>-24000</v>
      </c>
      <c r="K49" s="444">
        <f t="shared" si="0"/>
        <v>-0.024</v>
      </c>
      <c r="L49" s="448">
        <v>996214</v>
      </c>
      <c r="M49" s="441">
        <v>996866</v>
      </c>
      <c r="N49" s="444">
        <f t="shared" si="4"/>
        <v>-652</v>
      </c>
      <c r="O49" s="444">
        <f t="shared" si="5"/>
        <v>652000</v>
      </c>
      <c r="P49" s="444">
        <f t="shared" si="1"/>
        <v>0.652</v>
      </c>
      <c r="Q49" s="200"/>
    </row>
    <row r="50" spans="1:17" ht="21" customHeight="1">
      <c r="A50" s="356">
        <v>32</v>
      </c>
      <c r="B50" s="422" t="s">
        <v>18</v>
      </c>
      <c r="C50" s="423">
        <v>4864979</v>
      </c>
      <c r="D50" s="162" t="s">
        <v>13</v>
      </c>
      <c r="E50" s="125" t="s">
        <v>366</v>
      </c>
      <c r="F50" s="436">
        <v>-2000</v>
      </c>
      <c r="G50" s="442">
        <v>989527</v>
      </c>
      <c r="H50" s="441">
        <v>989417</v>
      </c>
      <c r="I50" s="444">
        <f t="shared" si="2"/>
        <v>110</v>
      </c>
      <c r="J50" s="444">
        <f t="shared" si="3"/>
        <v>-220000</v>
      </c>
      <c r="K50" s="444">
        <f t="shared" si="0"/>
        <v>-0.22</v>
      </c>
      <c r="L50" s="445">
        <v>982454</v>
      </c>
      <c r="M50" s="441">
        <v>982629</v>
      </c>
      <c r="N50" s="444">
        <f t="shared" si="4"/>
        <v>-175</v>
      </c>
      <c r="O50" s="444">
        <f t="shared" si="5"/>
        <v>350000</v>
      </c>
      <c r="P50" s="444">
        <f t="shared" si="1"/>
        <v>0.35</v>
      </c>
      <c r="Q50" s="638"/>
    </row>
    <row r="51" spans="1:17" ht="21" customHeight="1">
      <c r="A51" s="356"/>
      <c r="B51" s="424" t="s">
        <v>186</v>
      </c>
      <c r="C51" s="423"/>
      <c r="D51" s="162"/>
      <c r="E51" s="162"/>
      <c r="F51" s="436"/>
      <c r="G51" s="442"/>
      <c r="H51" s="444"/>
      <c r="I51" s="444"/>
      <c r="J51" s="444"/>
      <c r="K51" s="444"/>
      <c r="L51" s="445"/>
      <c r="M51" s="444"/>
      <c r="N51" s="444"/>
      <c r="O51" s="444"/>
      <c r="P51" s="444"/>
      <c r="Q51" s="200"/>
    </row>
    <row r="52" spans="1:17" ht="21" customHeight="1">
      <c r="A52" s="356">
        <v>33</v>
      </c>
      <c r="B52" s="422" t="s">
        <v>16</v>
      </c>
      <c r="C52" s="423">
        <v>4864966</v>
      </c>
      <c r="D52" s="162" t="s">
        <v>13</v>
      </c>
      <c r="E52" s="125" t="s">
        <v>366</v>
      </c>
      <c r="F52" s="436">
        <v>-1000</v>
      </c>
      <c r="G52" s="632">
        <v>999665</v>
      </c>
      <c r="H52" s="441">
        <v>999703</v>
      </c>
      <c r="I52" s="444">
        <f t="shared" si="2"/>
        <v>-38</v>
      </c>
      <c r="J52" s="444">
        <f t="shared" si="3"/>
        <v>38000</v>
      </c>
      <c r="K52" s="444">
        <f t="shared" si="0"/>
        <v>0.038</v>
      </c>
      <c r="L52" s="633">
        <v>953238</v>
      </c>
      <c r="M52" s="441">
        <v>953809</v>
      </c>
      <c r="N52" s="444">
        <f t="shared" si="4"/>
        <v>-571</v>
      </c>
      <c r="O52" s="444">
        <f t="shared" si="5"/>
        <v>571000</v>
      </c>
      <c r="P52" s="444">
        <f t="shared" si="1"/>
        <v>0.571</v>
      </c>
      <c r="Q52" s="200" t="s">
        <v>382</v>
      </c>
    </row>
    <row r="53" spans="1:17" ht="21" customHeight="1">
      <c r="A53" s="356">
        <v>34</v>
      </c>
      <c r="B53" s="422" t="s">
        <v>17</v>
      </c>
      <c r="C53" s="423">
        <v>4864967</v>
      </c>
      <c r="D53" s="162" t="s">
        <v>13</v>
      </c>
      <c r="E53" s="125" t="s">
        <v>366</v>
      </c>
      <c r="F53" s="436">
        <v>-1000</v>
      </c>
      <c r="G53" s="442">
        <v>3507</v>
      </c>
      <c r="H53" s="441">
        <v>3835</v>
      </c>
      <c r="I53" s="444">
        <f t="shared" si="2"/>
        <v>-328</v>
      </c>
      <c r="J53" s="444">
        <f t="shared" si="3"/>
        <v>328000</v>
      </c>
      <c r="K53" s="444">
        <f t="shared" si="0"/>
        <v>0.328</v>
      </c>
      <c r="L53" s="448">
        <v>967740</v>
      </c>
      <c r="M53" s="441">
        <v>968435</v>
      </c>
      <c r="N53" s="444">
        <f t="shared" si="4"/>
        <v>-695</v>
      </c>
      <c r="O53" s="444">
        <f t="shared" si="5"/>
        <v>695000</v>
      </c>
      <c r="P53" s="444">
        <f t="shared" si="1"/>
        <v>0.695</v>
      </c>
      <c r="Q53" s="200"/>
    </row>
    <row r="54" spans="1:17" ht="21" customHeight="1">
      <c r="A54" s="356">
        <v>35</v>
      </c>
      <c r="B54" s="422" t="s">
        <v>18</v>
      </c>
      <c r="C54" s="423">
        <v>4865048</v>
      </c>
      <c r="D54" s="162" t="s">
        <v>13</v>
      </c>
      <c r="E54" s="125" t="s">
        <v>366</v>
      </c>
      <c r="F54" s="436">
        <v>-1000</v>
      </c>
      <c r="G54" s="442">
        <v>1000045</v>
      </c>
      <c r="H54" s="441">
        <v>999879</v>
      </c>
      <c r="I54" s="444">
        <f t="shared" si="2"/>
        <v>166</v>
      </c>
      <c r="J54" s="444">
        <f t="shared" si="3"/>
        <v>-166000</v>
      </c>
      <c r="K54" s="444">
        <f t="shared" si="0"/>
        <v>-0.166</v>
      </c>
      <c r="L54" s="445">
        <v>959379</v>
      </c>
      <c r="M54" s="441">
        <v>960678</v>
      </c>
      <c r="N54" s="444">
        <f t="shared" si="4"/>
        <v>-1299</v>
      </c>
      <c r="O54" s="444">
        <f t="shared" si="5"/>
        <v>1299000</v>
      </c>
      <c r="P54" s="444">
        <f t="shared" si="1"/>
        <v>1.299</v>
      </c>
      <c r="Q54" s="200" t="s">
        <v>398</v>
      </c>
    </row>
    <row r="55" spans="1:17" ht="21" customHeight="1">
      <c r="A55" s="356"/>
      <c r="B55" s="424" t="s">
        <v>126</v>
      </c>
      <c r="C55" s="423"/>
      <c r="D55" s="162"/>
      <c r="E55" s="125"/>
      <c r="F55" s="433"/>
      <c r="G55" s="442"/>
      <c r="H55" s="441"/>
      <c r="I55" s="444"/>
      <c r="J55" s="444"/>
      <c r="K55" s="444"/>
      <c r="L55" s="445"/>
      <c r="M55" s="441"/>
      <c r="N55" s="444"/>
      <c r="O55" s="444"/>
      <c r="P55" s="444"/>
      <c r="Q55" s="200"/>
    </row>
    <row r="56" spans="1:17" ht="21" customHeight="1">
      <c r="A56" s="356">
        <v>36</v>
      </c>
      <c r="B56" s="422" t="s">
        <v>390</v>
      </c>
      <c r="C56" s="423">
        <v>4864827</v>
      </c>
      <c r="D56" s="162" t="s">
        <v>13</v>
      </c>
      <c r="E56" s="125" t="s">
        <v>366</v>
      </c>
      <c r="F56" s="433">
        <v>-666.666</v>
      </c>
      <c r="G56" s="442">
        <v>1523</v>
      </c>
      <c r="H56" s="441">
        <v>1755</v>
      </c>
      <c r="I56" s="444">
        <f>G56-H56</f>
        <v>-232</v>
      </c>
      <c r="J56" s="444">
        <f t="shared" si="3"/>
        <v>154666.51200000002</v>
      </c>
      <c r="K56" s="444">
        <f t="shared" si="0"/>
        <v>0.154666512</v>
      </c>
      <c r="L56" s="448">
        <v>744</v>
      </c>
      <c r="M56" s="441">
        <v>1055</v>
      </c>
      <c r="N56" s="444">
        <f>L56-M56</f>
        <v>-311</v>
      </c>
      <c r="O56" s="444">
        <f t="shared" si="5"/>
        <v>207333.12600000002</v>
      </c>
      <c r="P56" s="444">
        <f t="shared" si="1"/>
        <v>0.207333126</v>
      </c>
      <c r="Q56" s="639"/>
    </row>
    <row r="57" spans="1:17" ht="21" customHeight="1">
      <c r="A57" s="356">
        <v>37</v>
      </c>
      <c r="B57" s="422" t="s">
        <v>188</v>
      </c>
      <c r="C57" s="423">
        <v>4864828</v>
      </c>
      <c r="D57" s="162" t="s">
        <v>13</v>
      </c>
      <c r="E57" s="125" t="s">
        <v>366</v>
      </c>
      <c r="F57" s="433">
        <v>-666.666</v>
      </c>
      <c r="G57" s="442">
        <v>999893</v>
      </c>
      <c r="H57" s="441">
        <v>1000743</v>
      </c>
      <c r="I57" s="444">
        <f>G57-H57</f>
        <v>-850</v>
      </c>
      <c r="J57" s="444">
        <f t="shared" si="3"/>
        <v>566666.1000000001</v>
      </c>
      <c r="K57" s="444">
        <f t="shared" si="0"/>
        <v>0.5666661000000001</v>
      </c>
      <c r="L57" s="448">
        <v>999430</v>
      </c>
      <c r="M57" s="441">
        <v>999871</v>
      </c>
      <c r="N57" s="444">
        <f>L57-M57</f>
        <v>-441</v>
      </c>
      <c r="O57" s="444">
        <f t="shared" si="5"/>
        <v>293999.706</v>
      </c>
      <c r="P57" s="444">
        <f t="shared" si="1"/>
        <v>0.293999706</v>
      </c>
      <c r="Q57" s="200" t="s">
        <v>398</v>
      </c>
    </row>
    <row r="58" spans="1:17" ht="22.5" customHeight="1">
      <c r="A58" s="356"/>
      <c r="B58" s="649" t="s">
        <v>401</v>
      </c>
      <c r="C58" s="423"/>
      <c r="D58" s="162"/>
      <c r="E58" s="125"/>
      <c r="F58" s="433"/>
      <c r="G58" s="442"/>
      <c r="H58" s="441"/>
      <c r="I58" s="444"/>
      <c r="J58" s="444"/>
      <c r="K58" s="444"/>
      <c r="L58" s="448"/>
      <c r="M58" s="441"/>
      <c r="N58" s="444"/>
      <c r="O58" s="444"/>
      <c r="P58" s="444"/>
      <c r="Q58" s="200"/>
    </row>
    <row r="59" spans="1:17" s="94" customFormat="1" ht="51">
      <c r="A59" s="575"/>
      <c r="B59" s="658" t="s">
        <v>390</v>
      </c>
      <c r="C59" s="651">
        <v>4865024</v>
      </c>
      <c r="D59" s="213" t="s">
        <v>13</v>
      </c>
      <c r="E59" s="214" t="s">
        <v>366</v>
      </c>
      <c r="F59" s="652">
        <v>2000</v>
      </c>
      <c r="G59" s="653">
        <v>999969</v>
      </c>
      <c r="H59" s="654">
        <v>1000000</v>
      </c>
      <c r="I59" s="655">
        <f>G59-H59</f>
        <v>-31</v>
      </c>
      <c r="J59" s="655">
        <f t="shared" si="3"/>
        <v>-62000</v>
      </c>
      <c r="K59" s="655">
        <f t="shared" si="0"/>
        <v>-0.062</v>
      </c>
      <c r="L59" s="656">
        <v>999999</v>
      </c>
      <c r="M59" s="654">
        <v>1000000</v>
      </c>
      <c r="N59" s="655">
        <f>L59-M59</f>
        <v>-1</v>
      </c>
      <c r="O59" s="655">
        <f t="shared" si="5"/>
        <v>-2000</v>
      </c>
      <c r="P59" s="655">
        <f t="shared" si="1"/>
        <v>-0.002</v>
      </c>
      <c r="Q59" s="657" t="s">
        <v>404</v>
      </c>
    </row>
    <row r="60" spans="1:17" ht="21" customHeight="1">
      <c r="A60" s="356"/>
      <c r="B60" s="422" t="s">
        <v>390</v>
      </c>
      <c r="C60" s="423">
        <v>4865024</v>
      </c>
      <c r="D60" s="162" t="s">
        <v>13</v>
      </c>
      <c r="E60" s="125" t="s">
        <v>366</v>
      </c>
      <c r="F60" s="650">
        <v>-2000</v>
      </c>
      <c r="G60" s="442">
        <v>999969</v>
      </c>
      <c r="H60" s="441">
        <v>999969</v>
      </c>
      <c r="I60" s="444">
        <f>G60-H60</f>
        <v>0</v>
      </c>
      <c r="J60" s="444">
        <f t="shared" si="3"/>
        <v>0</v>
      </c>
      <c r="K60" s="444">
        <f t="shared" si="0"/>
        <v>0</v>
      </c>
      <c r="L60" s="448">
        <v>999999</v>
      </c>
      <c r="M60" s="441">
        <v>999999</v>
      </c>
      <c r="N60" s="444">
        <f>L60-M60</f>
        <v>0</v>
      </c>
      <c r="O60" s="444">
        <f t="shared" si="5"/>
        <v>0</v>
      </c>
      <c r="P60" s="444">
        <f t="shared" si="1"/>
        <v>0</v>
      </c>
      <c r="Q60" s="200" t="s">
        <v>403</v>
      </c>
    </row>
    <row r="61" spans="1:17" ht="21" customHeight="1">
      <c r="A61" s="356"/>
      <c r="B61" s="422" t="s">
        <v>188</v>
      </c>
      <c r="C61" s="423">
        <v>4864920</v>
      </c>
      <c r="D61" s="162" t="s">
        <v>13</v>
      </c>
      <c r="E61" s="125" t="s">
        <v>366</v>
      </c>
      <c r="F61" s="650">
        <v>-2000</v>
      </c>
      <c r="G61" s="442">
        <v>996559</v>
      </c>
      <c r="H61" s="441">
        <v>996558</v>
      </c>
      <c r="I61" s="444">
        <f>G61-H61</f>
        <v>1</v>
      </c>
      <c r="J61" s="444">
        <f t="shared" si="3"/>
        <v>-2000</v>
      </c>
      <c r="K61" s="444">
        <f t="shared" si="0"/>
        <v>-0.002</v>
      </c>
      <c r="L61" s="448">
        <v>999337</v>
      </c>
      <c r="M61" s="441">
        <v>999333</v>
      </c>
      <c r="N61" s="444">
        <f>L61-M61</f>
        <v>4</v>
      </c>
      <c r="O61" s="444">
        <f t="shared" si="5"/>
        <v>-8000</v>
      </c>
      <c r="P61" s="444">
        <f t="shared" si="1"/>
        <v>-0.008</v>
      </c>
      <c r="Q61" s="200" t="s">
        <v>402</v>
      </c>
    </row>
    <row r="62" spans="1:17" ht="21" customHeight="1">
      <c r="A62" s="356"/>
      <c r="B62" s="386" t="s">
        <v>111</v>
      </c>
      <c r="C62" s="423"/>
      <c r="D62" s="112"/>
      <c r="E62" s="112"/>
      <c r="F62" s="433"/>
      <c r="G62" s="442"/>
      <c r="H62" s="444"/>
      <c r="I62" s="444"/>
      <c r="J62" s="444"/>
      <c r="K62" s="444"/>
      <c r="L62" s="445"/>
      <c r="M62" s="444"/>
      <c r="N62" s="444"/>
      <c r="O62" s="444"/>
      <c r="P62" s="444"/>
      <c r="Q62" s="200"/>
    </row>
    <row r="63" spans="1:17" ht="21" customHeight="1">
      <c r="A63" s="356">
        <v>38</v>
      </c>
      <c r="B63" s="422" t="s">
        <v>123</v>
      </c>
      <c r="C63" s="423">
        <v>4864951</v>
      </c>
      <c r="D63" s="162" t="s">
        <v>13</v>
      </c>
      <c r="E63" s="125" t="s">
        <v>366</v>
      </c>
      <c r="F63" s="436">
        <v>1000</v>
      </c>
      <c r="G63" s="442">
        <v>999981</v>
      </c>
      <c r="H63" s="469">
        <v>999981</v>
      </c>
      <c r="I63" s="444">
        <f t="shared" si="2"/>
        <v>0</v>
      </c>
      <c r="J63" s="444">
        <f t="shared" si="3"/>
        <v>0</v>
      </c>
      <c r="K63" s="444">
        <f t="shared" si="0"/>
        <v>0</v>
      </c>
      <c r="L63" s="448">
        <v>36474</v>
      </c>
      <c r="M63" s="469">
        <v>36474</v>
      </c>
      <c r="N63" s="444">
        <f t="shared" si="4"/>
        <v>0</v>
      </c>
      <c r="O63" s="444">
        <f t="shared" si="5"/>
        <v>0</v>
      </c>
      <c r="P63" s="444">
        <f t="shared" si="1"/>
        <v>0</v>
      </c>
      <c r="Q63" s="200"/>
    </row>
    <row r="64" spans="1:17" ht="21" customHeight="1">
      <c r="A64" s="356">
        <v>39</v>
      </c>
      <c r="B64" s="422" t="s">
        <v>124</v>
      </c>
      <c r="C64" s="423">
        <v>4902501</v>
      </c>
      <c r="D64" s="162" t="s">
        <v>13</v>
      </c>
      <c r="E64" s="125" t="s">
        <v>366</v>
      </c>
      <c r="F64" s="436">
        <v>1333.33</v>
      </c>
      <c r="G64" s="442">
        <v>10</v>
      </c>
      <c r="H64" s="469">
        <v>10</v>
      </c>
      <c r="I64" s="441">
        <f t="shared" si="2"/>
        <v>0</v>
      </c>
      <c r="J64" s="441">
        <f t="shared" si="3"/>
        <v>0</v>
      </c>
      <c r="K64" s="441">
        <f t="shared" si="0"/>
        <v>0</v>
      </c>
      <c r="L64" s="448">
        <v>733</v>
      </c>
      <c r="M64" s="469">
        <v>878</v>
      </c>
      <c r="N64" s="444">
        <f t="shared" si="4"/>
        <v>-145</v>
      </c>
      <c r="O64" s="444">
        <f t="shared" si="5"/>
        <v>-193332.84999999998</v>
      </c>
      <c r="P64" s="444">
        <f t="shared" si="1"/>
        <v>-0.19333284999999997</v>
      </c>
      <c r="Q64" s="200"/>
    </row>
    <row r="65" spans="1:17" ht="21" customHeight="1">
      <c r="A65" s="356"/>
      <c r="B65" s="386"/>
      <c r="C65" s="423"/>
      <c r="D65" s="162"/>
      <c r="E65" s="125"/>
      <c r="F65" s="436"/>
      <c r="G65" s="442"/>
      <c r="H65" s="441"/>
      <c r="I65" s="441"/>
      <c r="J65" s="444"/>
      <c r="K65" s="444"/>
      <c r="L65" s="445"/>
      <c r="M65" s="441"/>
      <c r="N65" s="441"/>
      <c r="O65" s="444"/>
      <c r="P65" s="444"/>
      <c r="Q65" s="200"/>
    </row>
    <row r="66" spans="1:17" ht="21" customHeight="1">
      <c r="A66" s="356"/>
      <c r="B66" s="424" t="s">
        <v>187</v>
      </c>
      <c r="C66" s="423"/>
      <c r="D66" s="162"/>
      <c r="E66" s="162"/>
      <c r="F66" s="436"/>
      <c r="G66" s="442"/>
      <c r="H66" s="444"/>
      <c r="I66" s="444"/>
      <c r="J66" s="444"/>
      <c r="K66" s="444"/>
      <c r="L66" s="445"/>
      <c r="M66" s="444"/>
      <c r="N66" s="444"/>
      <c r="O66" s="444"/>
      <c r="P66" s="444"/>
      <c r="Q66" s="200"/>
    </row>
    <row r="67" spans="1:17" ht="21" customHeight="1">
      <c r="A67" s="356">
        <v>40</v>
      </c>
      <c r="B67" s="422" t="s">
        <v>41</v>
      </c>
      <c r="C67" s="423">
        <v>4864990</v>
      </c>
      <c r="D67" s="162" t="s">
        <v>13</v>
      </c>
      <c r="E67" s="125" t="s">
        <v>366</v>
      </c>
      <c r="F67" s="436">
        <v>-1000</v>
      </c>
      <c r="G67" s="442">
        <v>752</v>
      </c>
      <c r="H67" s="444">
        <v>748</v>
      </c>
      <c r="I67" s="444">
        <f t="shared" si="2"/>
        <v>4</v>
      </c>
      <c r="J67" s="444">
        <f t="shared" si="3"/>
        <v>-4000</v>
      </c>
      <c r="K67" s="444">
        <f t="shared" si="0"/>
        <v>-0.004</v>
      </c>
      <c r="L67" s="445">
        <v>983786</v>
      </c>
      <c r="M67" s="444">
        <v>983911</v>
      </c>
      <c r="N67" s="444">
        <f t="shared" si="4"/>
        <v>-125</v>
      </c>
      <c r="O67" s="444">
        <f t="shared" si="5"/>
        <v>125000</v>
      </c>
      <c r="P67" s="444">
        <f t="shared" si="1"/>
        <v>0.125</v>
      </c>
      <c r="Q67" s="200"/>
    </row>
    <row r="68" spans="1:17" ht="21" customHeight="1">
      <c r="A68" s="356">
        <v>41</v>
      </c>
      <c r="B68" s="422" t="s">
        <v>188</v>
      </c>
      <c r="C68" s="423">
        <v>4864991</v>
      </c>
      <c r="D68" s="162" t="s">
        <v>13</v>
      </c>
      <c r="E68" s="125" t="s">
        <v>366</v>
      </c>
      <c r="F68" s="436">
        <v>-1000</v>
      </c>
      <c r="G68" s="442">
        <v>384</v>
      </c>
      <c r="H68" s="441">
        <v>384</v>
      </c>
      <c r="I68" s="444">
        <f t="shared" si="2"/>
        <v>0</v>
      </c>
      <c r="J68" s="444">
        <f t="shared" si="3"/>
        <v>0</v>
      </c>
      <c r="K68" s="444">
        <f t="shared" si="0"/>
        <v>0</v>
      </c>
      <c r="L68" s="445">
        <v>988836</v>
      </c>
      <c r="M68" s="441">
        <v>989363</v>
      </c>
      <c r="N68" s="444">
        <f t="shared" si="4"/>
        <v>-527</v>
      </c>
      <c r="O68" s="444">
        <f t="shared" si="5"/>
        <v>527000</v>
      </c>
      <c r="P68" s="444">
        <f t="shared" si="1"/>
        <v>0.527</v>
      </c>
      <c r="Q68" s="200"/>
    </row>
    <row r="69" spans="1:17" ht="21" customHeight="1">
      <c r="A69" s="356"/>
      <c r="B69" s="429" t="s">
        <v>29</v>
      </c>
      <c r="C69" s="389"/>
      <c r="D69" s="66"/>
      <c r="E69" s="66"/>
      <c r="F69" s="436"/>
      <c r="G69" s="442"/>
      <c r="H69" s="444"/>
      <c r="I69" s="444"/>
      <c r="J69" s="444"/>
      <c r="K69" s="444"/>
      <c r="L69" s="445"/>
      <c r="M69" s="444"/>
      <c r="N69" s="444"/>
      <c r="O69" s="444"/>
      <c r="P69" s="444"/>
      <c r="Q69" s="200"/>
    </row>
    <row r="70" spans="1:17" ht="21" customHeight="1">
      <c r="A70" s="356">
        <v>42</v>
      </c>
      <c r="B70" s="116" t="s">
        <v>87</v>
      </c>
      <c r="C70" s="389">
        <v>4865092</v>
      </c>
      <c r="D70" s="66" t="s">
        <v>13</v>
      </c>
      <c r="E70" s="125" t="s">
        <v>366</v>
      </c>
      <c r="F70" s="436">
        <v>100</v>
      </c>
      <c r="G70" s="442">
        <v>3718</v>
      </c>
      <c r="H70" s="441">
        <v>3556</v>
      </c>
      <c r="I70" s="444">
        <f t="shared" si="2"/>
        <v>162</v>
      </c>
      <c r="J70" s="444">
        <f t="shared" si="3"/>
        <v>16200</v>
      </c>
      <c r="K70" s="444">
        <f t="shared" si="0"/>
        <v>0.0162</v>
      </c>
      <c r="L70" s="445">
        <v>7265</v>
      </c>
      <c r="M70" s="444">
        <v>7080</v>
      </c>
      <c r="N70" s="444">
        <f t="shared" si="4"/>
        <v>185</v>
      </c>
      <c r="O70" s="444">
        <f t="shared" si="5"/>
        <v>18500</v>
      </c>
      <c r="P70" s="444">
        <f t="shared" si="1"/>
        <v>0.0185</v>
      </c>
      <c r="Q70" s="200"/>
    </row>
    <row r="71" spans="1:17" ht="21" customHeight="1">
      <c r="A71" s="356"/>
      <c r="B71" s="424" t="s">
        <v>53</v>
      </c>
      <c r="C71" s="423"/>
      <c r="D71" s="162"/>
      <c r="E71" s="162"/>
      <c r="F71" s="436"/>
      <c r="G71" s="442"/>
      <c r="H71" s="444"/>
      <c r="I71" s="444"/>
      <c r="J71" s="444"/>
      <c r="K71" s="444"/>
      <c r="L71" s="445"/>
      <c r="M71" s="444"/>
      <c r="N71" s="444"/>
      <c r="O71" s="444"/>
      <c r="P71" s="444"/>
      <c r="Q71" s="200"/>
    </row>
    <row r="72" spans="1:17" ht="21" customHeight="1">
      <c r="A72" s="356">
        <v>43</v>
      </c>
      <c r="B72" s="422" t="s">
        <v>367</v>
      </c>
      <c r="C72" s="423">
        <v>4864792</v>
      </c>
      <c r="D72" s="162" t="s">
        <v>13</v>
      </c>
      <c r="E72" s="125" t="s">
        <v>366</v>
      </c>
      <c r="F72" s="436">
        <v>100</v>
      </c>
      <c r="G72" s="442">
        <v>28837</v>
      </c>
      <c r="H72" s="444">
        <v>28070</v>
      </c>
      <c r="I72" s="444">
        <f t="shared" si="2"/>
        <v>767</v>
      </c>
      <c r="J72" s="444">
        <f t="shared" si="3"/>
        <v>76700</v>
      </c>
      <c r="K72" s="444">
        <f t="shared" si="0"/>
        <v>0.0767</v>
      </c>
      <c r="L72" s="445">
        <v>147831</v>
      </c>
      <c r="M72" s="444">
        <v>147653</v>
      </c>
      <c r="N72" s="444">
        <f t="shared" si="4"/>
        <v>178</v>
      </c>
      <c r="O72" s="444">
        <f t="shared" si="5"/>
        <v>17800</v>
      </c>
      <c r="P72" s="444">
        <f t="shared" si="1"/>
        <v>0.0178</v>
      </c>
      <c r="Q72" s="200"/>
    </row>
    <row r="73" spans="1:17" ht="21" customHeight="1">
      <c r="A73" s="430"/>
      <c r="B73" s="429" t="s">
        <v>328</v>
      </c>
      <c r="C73" s="423"/>
      <c r="D73" s="162"/>
      <c r="E73" s="162"/>
      <c r="F73" s="436"/>
      <c r="G73" s="442"/>
      <c r="H73" s="444"/>
      <c r="I73" s="444"/>
      <c r="J73" s="444"/>
      <c r="K73" s="444"/>
      <c r="L73" s="445"/>
      <c r="M73" s="444"/>
      <c r="N73" s="444"/>
      <c r="O73" s="444"/>
      <c r="P73" s="444"/>
      <c r="Q73" s="200"/>
    </row>
    <row r="74" spans="1:17" ht="21" customHeight="1">
      <c r="A74" s="356">
        <v>44</v>
      </c>
      <c r="B74" s="585" t="s">
        <v>370</v>
      </c>
      <c r="C74" s="423">
        <v>4865170</v>
      </c>
      <c r="D74" s="125" t="s">
        <v>13</v>
      </c>
      <c r="E74" s="125" t="s">
        <v>366</v>
      </c>
      <c r="F74" s="436">
        <v>1000</v>
      </c>
      <c r="G74" s="442">
        <v>0</v>
      </c>
      <c r="H74" s="444">
        <v>0</v>
      </c>
      <c r="I74" s="444">
        <f t="shared" si="2"/>
        <v>0</v>
      </c>
      <c r="J74" s="444">
        <f t="shared" si="3"/>
        <v>0</v>
      </c>
      <c r="K74" s="444">
        <f t="shared" si="0"/>
        <v>0</v>
      </c>
      <c r="L74" s="445">
        <v>999975</v>
      </c>
      <c r="M74" s="444">
        <v>999975</v>
      </c>
      <c r="N74" s="444">
        <f t="shared" si="4"/>
        <v>0</v>
      </c>
      <c r="O74" s="444">
        <f t="shared" si="5"/>
        <v>0</v>
      </c>
      <c r="P74" s="444">
        <f t="shared" si="1"/>
        <v>0</v>
      </c>
      <c r="Q74" s="200"/>
    </row>
    <row r="75" spans="1:17" ht="21" customHeight="1">
      <c r="A75" s="356"/>
      <c r="B75" s="429" t="s">
        <v>40</v>
      </c>
      <c r="C75" s="469"/>
      <c r="D75" s="503"/>
      <c r="E75" s="458"/>
      <c r="F75" s="469"/>
      <c r="G75" s="478"/>
      <c r="H75" s="479"/>
      <c r="I75" s="479"/>
      <c r="J75" s="479"/>
      <c r="K75" s="480"/>
      <c r="L75" s="478"/>
      <c r="M75" s="479"/>
      <c r="N75" s="479"/>
      <c r="O75" s="479"/>
      <c r="P75" s="480"/>
      <c r="Q75" s="200"/>
    </row>
    <row r="76" spans="1:17" ht="21" customHeight="1">
      <c r="A76" s="356">
        <v>45</v>
      </c>
      <c r="B76" s="585" t="s">
        <v>383</v>
      </c>
      <c r="C76" s="469">
        <v>4864961</v>
      </c>
      <c r="D76" s="502" t="s">
        <v>13</v>
      </c>
      <c r="E76" s="458" t="s">
        <v>366</v>
      </c>
      <c r="F76" s="469">
        <v>1000</v>
      </c>
      <c r="G76" s="481">
        <v>987993</v>
      </c>
      <c r="H76" s="482">
        <v>989434</v>
      </c>
      <c r="I76" s="479">
        <f>G76-H76</f>
        <v>-1441</v>
      </c>
      <c r="J76" s="479">
        <f>$F76*I76</f>
        <v>-1441000</v>
      </c>
      <c r="K76" s="480">
        <f>J76/1000000</f>
        <v>-1.441</v>
      </c>
      <c r="L76" s="481">
        <v>994126</v>
      </c>
      <c r="M76" s="482">
        <v>994126</v>
      </c>
      <c r="N76" s="479">
        <f>L76-M76</f>
        <v>0</v>
      </c>
      <c r="O76" s="479">
        <f>$F76*N76</f>
        <v>0</v>
      </c>
      <c r="P76" s="480">
        <f>O76/1000000</f>
        <v>0</v>
      </c>
      <c r="Q76" s="200"/>
    </row>
    <row r="77" spans="1:17" ht="21" customHeight="1">
      <c r="A77" s="356"/>
      <c r="B77" s="429" t="s">
        <v>200</v>
      </c>
      <c r="C77" s="469"/>
      <c r="D77" s="502"/>
      <c r="E77" s="458"/>
      <c r="F77" s="469"/>
      <c r="G77" s="481"/>
      <c r="H77" s="482"/>
      <c r="I77" s="479"/>
      <c r="J77" s="479"/>
      <c r="K77" s="479"/>
      <c r="L77" s="481"/>
      <c r="M77" s="482"/>
      <c r="N77" s="479"/>
      <c r="O77" s="479"/>
      <c r="P77" s="479"/>
      <c r="Q77" s="200"/>
    </row>
    <row r="78" spans="1:17" ht="21" customHeight="1">
      <c r="A78" s="356">
        <v>46</v>
      </c>
      <c r="B78" s="422" t="s">
        <v>385</v>
      </c>
      <c r="C78" s="469">
        <v>4902586</v>
      </c>
      <c r="D78" s="502" t="s">
        <v>13</v>
      </c>
      <c r="E78" s="458" t="s">
        <v>366</v>
      </c>
      <c r="F78" s="469">
        <v>100</v>
      </c>
      <c r="G78" s="481">
        <v>999806</v>
      </c>
      <c r="H78" s="482">
        <v>1000009</v>
      </c>
      <c r="I78" s="479">
        <f>G78-H78</f>
        <v>-203</v>
      </c>
      <c r="J78" s="479">
        <f>$F78*I78</f>
        <v>-20300</v>
      </c>
      <c r="K78" s="480">
        <f>J78/1000000</f>
        <v>-0.0203</v>
      </c>
      <c r="L78" s="481">
        <v>1076</v>
      </c>
      <c r="M78" s="482">
        <v>1032</v>
      </c>
      <c r="N78" s="479">
        <f>L78-M78</f>
        <v>44</v>
      </c>
      <c r="O78" s="479">
        <f>$F78*N78</f>
        <v>4400</v>
      </c>
      <c r="P78" s="480">
        <f>O78/1000000</f>
        <v>0.0044</v>
      </c>
      <c r="Q78" s="200" t="s">
        <v>398</v>
      </c>
    </row>
    <row r="79" spans="1:17" ht="21" customHeight="1">
      <c r="A79" s="356">
        <v>47</v>
      </c>
      <c r="B79" s="422" t="s">
        <v>386</v>
      </c>
      <c r="C79" s="469">
        <v>4902587</v>
      </c>
      <c r="D79" s="502" t="s">
        <v>13</v>
      </c>
      <c r="E79" s="458" t="s">
        <v>366</v>
      </c>
      <c r="F79" s="469">
        <v>100</v>
      </c>
      <c r="G79" s="481">
        <v>550</v>
      </c>
      <c r="H79" s="482">
        <v>118</v>
      </c>
      <c r="I79" s="479">
        <f>G79-H79</f>
        <v>432</v>
      </c>
      <c r="J79" s="479">
        <f>$F79*I79</f>
        <v>43200</v>
      </c>
      <c r="K79" s="480">
        <f>J79/1000000</f>
        <v>0.0432</v>
      </c>
      <c r="L79" s="481">
        <v>2500</v>
      </c>
      <c r="M79" s="482">
        <v>2250</v>
      </c>
      <c r="N79" s="479">
        <f>L79-M79</f>
        <v>250</v>
      </c>
      <c r="O79" s="479">
        <f>$F79*N79</f>
        <v>25000</v>
      </c>
      <c r="P79" s="480">
        <f>O79/1000000</f>
        <v>0.025</v>
      </c>
      <c r="Q79" s="200"/>
    </row>
    <row r="80" spans="1:17" ht="21" customHeight="1" thickBot="1">
      <c r="A80" s="126"/>
      <c r="B80" s="345"/>
      <c r="C80" s="256"/>
      <c r="D80" s="343"/>
      <c r="E80" s="343"/>
      <c r="F80" s="437"/>
      <c r="G80" s="456"/>
      <c r="H80" s="453"/>
      <c r="I80" s="454"/>
      <c r="J80" s="454"/>
      <c r="K80" s="454"/>
      <c r="L80" s="457"/>
      <c r="M80" s="454"/>
      <c r="N80" s="454"/>
      <c r="O80" s="454"/>
      <c r="P80" s="454"/>
      <c r="Q80" s="201"/>
    </row>
    <row r="81" spans="3:16" ht="17.25" thickTop="1">
      <c r="C81" s="99"/>
      <c r="D81" s="99"/>
      <c r="E81" s="99"/>
      <c r="F81" s="438"/>
      <c r="L81" s="19"/>
      <c r="M81" s="19"/>
      <c r="N81" s="19"/>
      <c r="O81" s="19"/>
      <c r="P81" s="19"/>
    </row>
    <row r="82" spans="1:16" ht="28.5" customHeight="1">
      <c r="A82" s="250" t="s">
        <v>332</v>
      </c>
      <c r="C82" s="69"/>
      <c r="D82" s="99"/>
      <c r="E82" s="99"/>
      <c r="F82" s="438"/>
      <c r="K82" s="255">
        <f>SUM(K8:K80)-K17</f>
        <v>-0.637367388</v>
      </c>
      <c r="L82" s="100"/>
      <c r="M82" s="100"/>
      <c r="N82" s="100"/>
      <c r="O82" s="100"/>
      <c r="P82" s="255">
        <f>SUM(P8:P80)-P17</f>
        <v>20.778199982000007</v>
      </c>
    </row>
    <row r="83" spans="3:16" ht="16.5">
      <c r="C83" s="99"/>
      <c r="D83" s="99"/>
      <c r="E83" s="99"/>
      <c r="F83" s="438"/>
      <c r="L83" s="19"/>
      <c r="M83" s="19"/>
      <c r="N83" s="19"/>
      <c r="O83" s="19"/>
      <c r="P83" s="19"/>
    </row>
    <row r="84" spans="3:16" ht="16.5">
      <c r="C84" s="99"/>
      <c r="D84" s="99"/>
      <c r="E84" s="99"/>
      <c r="F84" s="438"/>
      <c r="L84" s="19"/>
      <c r="M84" s="19"/>
      <c r="N84" s="19"/>
      <c r="O84" s="19"/>
      <c r="P84" s="19"/>
    </row>
    <row r="85" spans="1:17" ht="24" thickBot="1">
      <c r="A85" s="573" t="s">
        <v>208</v>
      </c>
      <c r="C85" s="99"/>
      <c r="D85" s="99"/>
      <c r="E85" s="99"/>
      <c r="F85" s="438"/>
      <c r="G85" s="21"/>
      <c r="H85" s="21"/>
      <c r="I85" s="58" t="s">
        <v>8</v>
      </c>
      <c r="J85" s="21"/>
      <c r="K85" s="21"/>
      <c r="L85" s="23"/>
      <c r="M85" s="23"/>
      <c r="N85" s="58" t="s">
        <v>7</v>
      </c>
      <c r="O85" s="23"/>
      <c r="P85" s="23"/>
      <c r="Q85" s="586" t="str">
        <f>NDPL!$Q$1</f>
        <v>OCTOBER 2010</v>
      </c>
    </row>
    <row r="86" spans="1:17" ht="39.75" thickBot="1" thickTop="1">
      <c r="A86" s="43" t="s">
        <v>9</v>
      </c>
      <c r="B86" s="40" t="s">
        <v>10</v>
      </c>
      <c r="C86" s="41" t="s">
        <v>1</v>
      </c>
      <c r="D86" s="41" t="s">
        <v>2</v>
      </c>
      <c r="E86" s="41" t="s">
        <v>3</v>
      </c>
      <c r="F86" s="439" t="s">
        <v>11</v>
      </c>
      <c r="G86" s="43" t="str">
        <f>NDPL!G5</f>
        <v>FINAL READING 01/11/10</v>
      </c>
      <c r="H86" s="41" t="str">
        <f>NDPL!H5</f>
        <v>INTIAL READING 01/10/10</v>
      </c>
      <c r="I86" s="41" t="s">
        <v>4</v>
      </c>
      <c r="J86" s="41" t="s">
        <v>5</v>
      </c>
      <c r="K86" s="41" t="s">
        <v>6</v>
      </c>
      <c r="L86" s="43" t="str">
        <f>NDPL!G5</f>
        <v>FINAL READING 01/11/10</v>
      </c>
      <c r="M86" s="41" t="str">
        <f>NDPL!H5</f>
        <v>INTIAL READING 01/10/10</v>
      </c>
      <c r="N86" s="41" t="s">
        <v>4</v>
      </c>
      <c r="O86" s="41" t="s">
        <v>5</v>
      </c>
      <c r="P86" s="41" t="s">
        <v>6</v>
      </c>
      <c r="Q86" s="42" t="s">
        <v>329</v>
      </c>
    </row>
    <row r="87" spans="3:16" ht="18" thickBot="1" thickTop="1">
      <c r="C87" s="99"/>
      <c r="D87" s="99"/>
      <c r="E87" s="99"/>
      <c r="F87" s="438"/>
      <c r="L87" s="19"/>
      <c r="M87" s="19"/>
      <c r="N87" s="19"/>
      <c r="O87" s="19"/>
      <c r="P87" s="19"/>
    </row>
    <row r="88" spans="1:17" ht="18" customHeight="1" thickTop="1">
      <c r="A88" s="513"/>
      <c r="B88" s="514" t="s">
        <v>189</v>
      </c>
      <c r="C88" s="449"/>
      <c r="D88" s="122"/>
      <c r="E88" s="122"/>
      <c r="F88" s="440"/>
      <c r="G88" s="65"/>
      <c r="H88" s="27"/>
      <c r="I88" s="27"/>
      <c r="J88" s="27"/>
      <c r="K88" s="37"/>
      <c r="L88" s="111"/>
      <c r="M88" s="28"/>
      <c r="N88" s="28"/>
      <c r="O88" s="28"/>
      <c r="P88" s="29"/>
      <c r="Q88" s="199"/>
    </row>
    <row r="89" spans="1:17" ht="18" customHeight="1">
      <c r="A89" s="448">
        <v>1</v>
      </c>
      <c r="B89" s="515" t="s">
        <v>190</v>
      </c>
      <c r="C89" s="469">
        <v>4865143</v>
      </c>
      <c r="D89" s="162" t="s">
        <v>13</v>
      </c>
      <c r="E89" s="125" t="s">
        <v>366</v>
      </c>
      <c r="F89" s="441">
        <v>100</v>
      </c>
      <c r="G89" s="431">
        <v>991701</v>
      </c>
      <c r="H89" s="412">
        <v>992258</v>
      </c>
      <c r="I89" s="412">
        <f>G89-H89</f>
        <v>-557</v>
      </c>
      <c r="J89" s="412">
        <f>$F89*I89</f>
        <v>-55700</v>
      </c>
      <c r="K89" s="412">
        <f aca="true" t="shared" si="6" ref="K89:K137">J89/1000000</f>
        <v>-0.0557</v>
      </c>
      <c r="L89" s="362">
        <v>859638</v>
      </c>
      <c r="M89" s="412">
        <v>861675</v>
      </c>
      <c r="N89" s="412">
        <f>L89-M89</f>
        <v>-2037</v>
      </c>
      <c r="O89" s="412">
        <f>$F89*N89</f>
        <v>-203700</v>
      </c>
      <c r="P89" s="412">
        <f aca="true" t="shared" si="7" ref="P89:P137">O89/1000000</f>
        <v>-0.2037</v>
      </c>
      <c r="Q89" s="432"/>
    </row>
    <row r="90" spans="1:17" ht="18" customHeight="1">
      <c r="A90" s="448"/>
      <c r="B90" s="516" t="s">
        <v>47</v>
      </c>
      <c r="C90" s="469"/>
      <c r="D90" s="162"/>
      <c r="E90" s="162"/>
      <c r="F90" s="441"/>
      <c r="G90" s="431"/>
      <c r="H90" s="412"/>
      <c r="I90" s="412"/>
      <c r="J90" s="412"/>
      <c r="K90" s="412"/>
      <c r="L90" s="362"/>
      <c r="M90" s="412"/>
      <c r="N90" s="412"/>
      <c r="O90" s="412"/>
      <c r="P90" s="412"/>
      <c r="Q90" s="432"/>
    </row>
    <row r="91" spans="1:17" ht="18" customHeight="1">
      <c r="A91" s="448"/>
      <c r="B91" s="516" t="s">
        <v>126</v>
      </c>
      <c r="C91" s="469"/>
      <c r="D91" s="162"/>
      <c r="E91" s="162"/>
      <c r="F91" s="441"/>
      <c r="G91" s="431"/>
      <c r="H91" s="412"/>
      <c r="I91" s="412"/>
      <c r="J91" s="412"/>
      <c r="K91" s="412"/>
      <c r="L91" s="362"/>
      <c r="M91" s="412"/>
      <c r="N91" s="412"/>
      <c r="O91" s="412"/>
      <c r="P91" s="412"/>
      <c r="Q91" s="432"/>
    </row>
    <row r="92" spans="1:17" ht="18" customHeight="1">
      <c r="A92" s="448">
        <v>2</v>
      </c>
      <c r="B92" s="515" t="s">
        <v>127</v>
      </c>
      <c r="C92" s="469">
        <v>4865134</v>
      </c>
      <c r="D92" s="162" t="s">
        <v>13</v>
      </c>
      <c r="E92" s="125" t="s">
        <v>366</v>
      </c>
      <c r="F92" s="441">
        <v>-100</v>
      </c>
      <c r="G92" s="431">
        <v>61907</v>
      </c>
      <c r="H92" s="412">
        <v>62147</v>
      </c>
      <c r="I92" s="412">
        <f aca="true" t="shared" si="8" ref="I92:I137">G92-H92</f>
        <v>-240</v>
      </c>
      <c r="J92" s="412">
        <f aca="true" t="shared" si="9" ref="J92:J137">$F92*I92</f>
        <v>24000</v>
      </c>
      <c r="K92" s="412">
        <f t="shared" si="6"/>
        <v>0.024</v>
      </c>
      <c r="L92" s="356">
        <v>1633</v>
      </c>
      <c r="M92" s="412">
        <v>1633</v>
      </c>
      <c r="N92" s="412">
        <f aca="true" t="shared" si="10" ref="N92:N137">L92-M92</f>
        <v>0</v>
      </c>
      <c r="O92" s="412">
        <f aca="true" t="shared" si="11" ref="O92:O137">$F92*N92</f>
        <v>0</v>
      </c>
      <c r="P92" s="412">
        <f t="shared" si="7"/>
        <v>0</v>
      </c>
      <c r="Q92" s="432"/>
    </row>
    <row r="93" spans="1:17" ht="18" customHeight="1">
      <c r="A93" s="448">
        <v>3</v>
      </c>
      <c r="B93" s="446" t="s">
        <v>128</v>
      </c>
      <c r="C93" s="469">
        <v>4865135</v>
      </c>
      <c r="D93" s="112" t="s">
        <v>13</v>
      </c>
      <c r="E93" s="125" t="s">
        <v>366</v>
      </c>
      <c r="F93" s="441">
        <v>-100</v>
      </c>
      <c r="G93" s="431">
        <v>28680</v>
      </c>
      <c r="H93" s="412">
        <v>23759</v>
      </c>
      <c r="I93" s="412">
        <f t="shared" si="8"/>
        <v>4921</v>
      </c>
      <c r="J93" s="412">
        <f t="shared" si="9"/>
        <v>-492100</v>
      </c>
      <c r="K93" s="412">
        <f t="shared" si="6"/>
        <v>-0.4921</v>
      </c>
      <c r="L93" s="362">
        <v>999407</v>
      </c>
      <c r="M93" s="412">
        <v>999407</v>
      </c>
      <c r="N93" s="412">
        <f t="shared" si="10"/>
        <v>0</v>
      </c>
      <c r="O93" s="412">
        <f t="shared" si="11"/>
        <v>0</v>
      </c>
      <c r="P93" s="412">
        <f t="shared" si="7"/>
        <v>0</v>
      </c>
      <c r="Q93" s="432"/>
    </row>
    <row r="94" spans="1:17" ht="18" customHeight="1">
      <c r="A94" s="448">
        <v>4</v>
      </c>
      <c r="B94" s="515" t="s">
        <v>191</v>
      </c>
      <c r="C94" s="469">
        <v>4864804</v>
      </c>
      <c r="D94" s="162" t="s">
        <v>13</v>
      </c>
      <c r="E94" s="125" t="s">
        <v>366</v>
      </c>
      <c r="F94" s="441">
        <v>-100</v>
      </c>
      <c r="G94" s="431">
        <v>271</v>
      </c>
      <c r="H94" s="387">
        <v>271</v>
      </c>
      <c r="I94" s="412">
        <f t="shared" si="8"/>
        <v>0</v>
      </c>
      <c r="J94" s="412">
        <f t="shared" si="9"/>
        <v>0</v>
      </c>
      <c r="K94" s="412">
        <f t="shared" si="6"/>
        <v>0</v>
      </c>
      <c r="L94" s="362">
        <v>999974</v>
      </c>
      <c r="M94" s="387">
        <v>999974</v>
      </c>
      <c r="N94" s="412">
        <f t="shared" si="10"/>
        <v>0</v>
      </c>
      <c r="O94" s="412">
        <f t="shared" si="11"/>
        <v>0</v>
      </c>
      <c r="P94" s="412">
        <f t="shared" si="7"/>
        <v>0</v>
      </c>
      <c r="Q94" s="432"/>
    </row>
    <row r="95" spans="1:17" ht="18" customHeight="1">
      <c r="A95" s="448">
        <v>5</v>
      </c>
      <c r="B95" s="515" t="s">
        <v>192</v>
      </c>
      <c r="C95" s="469">
        <v>4865163</v>
      </c>
      <c r="D95" s="162" t="s">
        <v>13</v>
      </c>
      <c r="E95" s="125" t="s">
        <v>366</v>
      </c>
      <c r="F95" s="441">
        <v>-100</v>
      </c>
      <c r="G95" s="431">
        <v>513</v>
      </c>
      <c r="H95" s="387">
        <v>512</v>
      </c>
      <c r="I95" s="412">
        <f t="shared" si="8"/>
        <v>1</v>
      </c>
      <c r="J95" s="412">
        <f t="shared" si="9"/>
        <v>-100</v>
      </c>
      <c r="K95" s="412">
        <f t="shared" si="6"/>
        <v>-0.0001</v>
      </c>
      <c r="L95" s="356">
        <v>999997</v>
      </c>
      <c r="M95" s="387">
        <v>999997</v>
      </c>
      <c r="N95" s="412">
        <f t="shared" si="10"/>
        <v>0</v>
      </c>
      <c r="O95" s="412">
        <f t="shared" si="11"/>
        <v>0</v>
      </c>
      <c r="P95" s="412">
        <f t="shared" si="7"/>
        <v>0</v>
      </c>
      <c r="Q95" s="432"/>
    </row>
    <row r="96" spans="1:17" ht="18" customHeight="1">
      <c r="A96" s="448"/>
      <c r="B96" s="517" t="s">
        <v>193</v>
      </c>
      <c r="C96" s="469"/>
      <c r="D96" s="112"/>
      <c r="E96" s="112"/>
      <c r="F96" s="441"/>
      <c r="G96" s="431"/>
      <c r="H96" s="412"/>
      <c r="I96" s="412"/>
      <c r="J96" s="412"/>
      <c r="K96" s="412"/>
      <c r="L96" s="362"/>
      <c r="M96" s="412"/>
      <c r="N96" s="412"/>
      <c r="O96" s="412"/>
      <c r="P96" s="412"/>
      <c r="Q96" s="432"/>
    </row>
    <row r="97" spans="1:17" ht="18" customHeight="1">
      <c r="A97" s="448"/>
      <c r="B97" s="517" t="s">
        <v>116</v>
      </c>
      <c r="C97" s="469"/>
      <c r="D97" s="112"/>
      <c r="E97" s="112"/>
      <c r="F97" s="441"/>
      <c r="G97" s="431"/>
      <c r="H97" s="412"/>
      <c r="I97" s="412"/>
      <c r="J97" s="412"/>
      <c r="K97" s="412"/>
      <c r="L97" s="362"/>
      <c r="M97" s="412"/>
      <c r="N97" s="412"/>
      <c r="O97" s="412"/>
      <c r="P97" s="412"/>
      <c r="Q97" s="432"/>
    </row>
    <row r="98" spans="1:17" ht="18" customHeight="1">
      <c r="A98" s="448">
        <v>6</v>
      </c>
      <c r="B98" s="515" t="s">
        <v>194</v>
      </c>
      <c r="C98" s="469">
        <v>4865140</v>
      </c>
      <c r="D98" s="162" t="s">
        <v>13</v>
      </c>
      <c r="E98" s="125" t="s">
        <v>366</v>
      </c>
      <c r="F98" s="441">
        <v>-100</v>
      </c>
      <c r="G98" s="431">
        <v>682705</v>
      </c>
      <c r="H98" s="387">
        <v>663982</v>
      </c>
      <c r="I98" s="412">
        <f t="shared" si="8"/>
        <v>18723</v>
      </c>
      <c r="J98" s="412">
        <f t="shared" si="9"/>
        <v>-1872300</v>
      </c>
      <c r="K98" s="412">
        <f t="shared" si="6"/>
        <v>-1.8723</v>
      </c>
      <c r="L98" s="362">
        <v>43192</v>
      </c>
      <c r="M98" s="387">
        <v>43192</v>
      </c>
      <c r="N98" s="412">
        <f t="shared" si="10"/>
        <v>0</v>
      </c>
      <c r="O98" s="412">
        <f t="shared" si="11"/>
        <v>0</v>
      </c>
      <c r="P98" s="412">
        <f t="shared" si="7"/>
        <v>0</v>
      </c>
      <c r="Q98" s="432"/>
    </row>
    <row r="99" spans="1:17" ht="18" customHeight="1">
      <c r="A99" s="448">
        <v>7</v>
      </c>
      <c r="B99" s="515" t="s">
        <v>195</v>
      </c>
      <c r="C99" s="469">
        <v>4864852</v>
      </c>
      <c r="D99" s="162" t="s">
        <v>13</v>
      </c>
      <c r="E99" s="125" t="s">
        <v>366</v>
      </c>
      <c r="F99" s="441">
        <v>-1000</v>
      </c>
      <c r="G99" s="431">
        <v>1416</v>
      </c>
      <c r="H99" s="387">
        <v>633</v>
      </c>
      <c r="I99" s="412">
        <f t="shared" si="8"/>
        <v>783</v>
      </c>
      <c r="J99" s="412">
        <f t="shared" si="9"/>
        <v>-783000</v>
      </c>
      <c r="K99" s="412">
        <f t="shared" si="6"/>
        <v>-0.783</v>
      </c>
      <c r="L99" s="356">
        <v>774</v>
      </c>
      <c r="M99" s="387">
        <v>754</v>
      </c>
      <c r="N99" s="412">
        <f t="shared" si="10"/>
        <v>20</v>
      </c>
      <c r="O99" s="412">
        <f t="shared" si="11"/>
        <v>-20000</v>
      </c>
      <c r="P99" s="412">
        <f t="shared" si="7"/>
        <v>-0.02</v>
      </c>
      <c r="Q99" s="432"/>
    </row>
    <row r="100" spans="1:17" ht="18" customHeight="1">
      <c r="A100" s="448">
        <v>8</v>
      </c>
      <c r="B100" s="515" t="s">
        <v>196</v>
      </c>
      <c r="C100" s="469">
        <v>4865142</v>
      </c>
      <c r="D100" s="162" t="s">
        <v>13</v>
      </c>
      <c r="E100" s="125" t="s">
        <v>366</v>
      </c>
      <c r="F100" s="441">
        <v>-100</v>
      </c>
      <c r="G100" s="431">
        <v>663074</v>
      </c>
      <c r="H100" s="387">
        <v>639274</v>
      </c>
      <c r="I100" s="412">
        <f t="shared" si="8"/>
        <v>23800</v>
      </c>
      <c r="J100" s="412">
        <f t="shared" si="9"/>
        <v>-2380000</v>
      </c>
      <c r="K100" s="412">
        <f t="shared" si="6"/>
        <v>-2.38</v>
      </c>
      <c r="L100" s="362">
        <v>38217</v>
      </c>
      <c r="M100" s="387">
        <v>38217</v>
      </c>
      <c r="N100" s="412">
        <f t="shared" si="10"/>
        <v>0</v>
      </c>
      <c r="O100" s="412">
        <f t="shared" si="11"/>
        <v>0</v>
      </c>
      <c r="P100" s="412">
        <f t="shared" si="7"/>
        <v>0</v>
      </c>
      <c r="Q100" s="432"/>
    </row>
    <row r="101" spans="1:17" ht="18" customHeight="1">
      <c r="A101" s="448"/>
      <c r="B101" s="516" t="s">
        <v>116</v>
      </c>
      <c r="C101" s="469"/>
      <c r="D101" s="162"/>
      <c r="E101" s="162"/>
      <c r="F101" s="441"/>
      <c r="G101" s="431"/>
      <c r="H101" s="412"/>
      <c r="I101" s="412"/>
      <c r="J101" s="412"/>
      <c r="K101" s="412"/>
      <c r="L101" s="362"/>
      <c r="M101" s="412"/>
      <c r="N101" s="412"/>
      <c r="O101" s="412"/>
      <c r="P101" s="412"/>
      <c r="Q101" s="432"/>
    </row>
    <row r="102" spans="1:17" ht="18" customHeight="1">
      <c r="A102" s="448">
        <v>9</v>
      </c>
      <c r="B102" s="515" t="s">
        <v>197</v>
      </c>
      <c r="C102" s="469">
        <v>4865093</v>
      </c>
      <c r="D102" s="162" t="s">
        <v>13</v>
      </c>
      <c r="E102" s="125" t="s">
        <v>366</v>
      </c>
      <c r="F102" s="441">
        <v>-100</v>
      </c>
      <c r="G102" s="431">
        <v>4579</v>
      </c>
      <c r="H102" s="387">
        <v>4295</v>
      </c>
      <c r="I102" s="412">
        <f t="shared" si="8"/>
        <v>284</v>
      </c>
      <c r="J102" s="412">
        <f t="shared" si="9"/>
        <v>-28400</v>
      </c>
      <c r="K102" s="412">
        <f t="shared" si="6"/>
        <v>-0.0284</v>
      </c>
      <c r="L102" s="362">
        <v>48461</v>
      </c>
      <c r="M102" s="387">
        <v>48364</v>
      </c>
      <c r="N102" s="412">
        <f t="shared" si="10"/>
        <v>97</v>
      </c>
      <c r="O102" s="412">
        <f t="shared" si="11"/>
        <v>-9700</v>
      </c>
      <c r="P102" s="412">
        <f t="shared" si="7"/>
        <v>-0.0097</v>
      </c>
      <c r="Q102" s="432"/>
    </row>
    <row r="103" spans="1:17" ht="18" customHeight="1">
      <c r="A103" s="448">
        <v>10</v>
      </c>
      <c r="B103" s="515" t="s">
        <v>198</v>
      </c>
      <c r="C103" s="469">
        <v>4865094</v>
      </c>
      <c r="D103" s="162" t="s">
        <v>13</v>
      </c>
      <c r="E103" s="125" t="s">
        <v>366</v>
      </c>
      <c r="F103" s="441">
        <v>-100</v>
      </c>
      <c r="G103" s="431">
        <v>6997</v>
      </c>
      <c r="H103" s="387">
        <v>6963</v>
      </c>
      <c r="I103" s="412">
        <f t="shared" si="8"/>
        <v>34</v>
      </c>
      <c r="J103" s="412">
        <f t="shared" si="9"/>
        <v>-3400</v>
      </c>
      <c r="K103" s="412">
        <f t="shared" si="6"/>
        <v>-0.0034</v>
      </c>
      <c r="L103" s="356">
        <v>46373</v>
      </c>
      <c r="M103" s="387">
        <v>46187</v>
      </c>
      <c r="N103" s="412">
        <f t="shared" si="10"/>
        <v>186</v>
      </c>
      <c r="O103" s="412">
        <f t="shared" si="11"/>
        <v>-18600</v>
      </c>
      <c r="P103" s="412">
        <f t="shared" si="7"/>
        <v>-0.0186</v>
      </c>
      <c r="Q103" s="432"/>
    </row>
    <row r="104" spans="1:17" ht="18" customHeight="1">
      <c r="A104" s="448">
        <v>11</v>
      </c>
      <c r="B104" s="515" t="s">
        <v>199</v>
      </c>
      <c r="C104" s="469">
        <v>4865144</v>
      </c>
      <c r="D104" s="162" t="s">
        <v>13</v>
      </c>
      <c r="E104" s="125" t="s">
        <v>366</v>
      </c>
      <c r="F104" s="441">
        <v>-100</v>
      </c>
      <c r="G104" s="431">
        <v>29445</v>
      </c>
      <c r="H104" s="387">
        <v>29176</v>
      </c>
      <c r="I104" s="412">
        <f t="shared" si="8"/>
        <v>269</v>
      </c>
      <c r="J104" s="412">
        <f t="shared" si="9"/>
        <v>-26900</v>
      </c>
      <c r="K104" s="412">
        <f t="shared" si="6"/>
        <v>-0.0269</v>
      </c>
      <c r="L104" s="362">
        <v>100649</v>
      </c>
      <c r="M104" s="387">
        <v>100564</v>
      </c>
      <c r="N104" s="412">
        <f t="shared" si="10"/>
        <v>85</v>
      </c>
      <c r="O104" s="412">
        <f t="shared" si="11"/>
        <v>-8500</v>
      </c>
      <c r="P104" s="412">
        <f t="shared" si="7"/>
        <v>-0.0085</v>
      </c>
      <c r="Q104" s="432"/>
    </row>
    <row r="105" spans="1:17" ht="18" customHeight="1">
      <c r="A105" s="448"/>
      <c r="B105" s="517" t="s">
        <v>193</v>
      </c>
      <c r="C105" s="469"/>
      <c r="D105" s="112"/>
      <c r="E105" s="112"/>
      <c r="F105" s="433"/>
      <c r="G105" s="431"/>
      <c r="H105" s="412"/>
      <c r="I105" s="412"/>
      <c r="J105" s="412"/>
      <c r="K105" s="412"/>
      <c r="L105" s="362"/>
      <c r="M105" s="412"/>
      <c r="N105" s="412"/>
      <c r="O105" s="412"/>
      <c r="P105" s="412"/>
      <c r="Q105" s="432"/>
    </row>
    <row r="106" spans="1:17" ht="18" customHeight="1">
      <c r="A106" s="448"/>
      <c r="B106" s="516" t="s">
        <v>200</v>
      </c>
      <c r="C106" s="469"/>
      <c r="D106" s="162"/>
      <c r="E106" s="162"/>
      <c r="F106" s="433"/>
      <c r="G106" s="431"/>
      <c r="H106" s="412"/>
      <c r="I106" s="412"/>
      <c r="J106" s="412"/>
      <c r="K106" s="412"/>
      <c r="L106" s="362"/>
      <c r="M106" s="412"/>
      <c r="N106" s="412"/>
      <c r="O106" s="412"/>
      <c r="P106" s="412"/>
      <c r="Q106" s="432"/>
    </row>
    <row r="107" spans="1:17" ht="18" customHeight="1">
      <c r="A107" s="448">
        <v>12</v>
      </c>
      <c r="B107" s="515" t="s">
        <v>392</v>
      </c>
      <c r="C107" s="441">
        <v>4865103</v>
      </c>
      <c r="D107" s="112" t="s">
        <v>13</v>
      </c>
      <c r="E107" s="125" t="s">
        <v>366</v>
      </c>
      <c r="F107" s="441">
        <v>-100</v>
      </c>
      <c r="G107" s="431">
        <v>4130</v>
      </c>
      <c r="H107" s="412">
        <v>2023</v>
      </c>
      <c r="I107" s="412">
        <f>G107-H107</f>
        <v>2107</v>
      </c>
      <c r="J107" s="412">
        <f>$F107*I107</f>
        <v>-210700</v>
      </c>
      <c r="K107" s="412">
        <f>J107/1000000</f>
        <v>-0.2107</v>
      </c>
      <c r="L107" s="431">
        <v>2200</v>
      </c>
      <c r="M107" s="412">
        <v>2159</v>
      </c>
      <c r="N107" s="412">
        <f>L107-M107</f>
        <v>41</v>
      </c>
      <c r="O107" s="412">
        <f>$F107*N107</f>
        <v>-4100</v>
      </c>
      <c r="P107" s="412">
        <f>O107/1000000</f>
        <v>-0.0041</v>
      </c>
      <c r="Q107" s="200"/>
    </row>
    <row r="108" spans="1:17" ht="18" customHeight="1">
      <c r="A108" s="448">
        <v>13</v>
      </c>
      <c r="B108" s="515" t="s">
        <v>201</v>
      </c>
      <c r="C108" s="469">
        <v>4865132</v>
      </c>
      <c r="D108" s="162" t="s">
        <v>13</v>
      </c>
      <c r="E108" s="125" t="s">
        <v>366</v>
      </c>
      <c r="F108" s="441">
        <v>-100</v>
      </c>
      <c r="G108" s="431">
        <v>6726</v>
      </c>
      <c r="H108" s="387">
        <v>6506</v>
      </c>
      <c r="I108" s="412">
        <f t="shared" si="8"/>
        <v>220</v>
      </c>
      <c r="J108" s="412">
        <f t="shared" si="9"/>
        <v>-22000</v>
      </c>
      <c r="K108" s="412">
        <f t="shared" si="6"/>
        <v>-0.022</v>
      </c>
      <c r="L108" s="362">
        <v>607173</v>
      </c>
      <c r="M108" s="387">
        <v>609087</v>
      </c>
      <c r="N108" s="412">
        <f t="shared" si="10"/>
        <v>-1914</v>
      </c>
      <c r="O108" s="412">
        <f t="shared" si="11"/>
        <v>191400</v>
      </c>
      <c r="P108" s="412">
        <f t="shared" si="7"/>
        <v>0.1914</v>
      </c>
      <c r="Q108" s="432"/>
    </row>
    <row r="109" spans="1:17" ht="18" customHeight="1">
      <c r="A109" s="448">
        <v>14</v>
      </c>
      <c r="B109" s="446" t="s">
        <v>202</v>
      </c>
      <c r="C109" s="469">
        <v>4864803</v>
      </c>
      <c r="D109" s="112" t="s">
        <v>13</v>
      </c>
      <c r="E109" s="125" t="s">
        <v>366</v>
      </c>
      <c r="F109" s="441">
        <v>-100</v>
      </c>
      <c r="G109" s="431">
        <v>70584</v>
      </c>
      <c r="H109" s="387">
        <v>66514</v>
      </c>
      <c r="I109" s="387">
        <f t="shared" si="8"/>
        <v>4070</v>
      </c>
      <c r="J109" s="387">
        <f t="shared" si="9"/>
        <v>-407000</v>
      </c>
      <c r="K109" s="387">
        <f t="shared" si="6"/>
        <v>-0.407</v>
      </c>
      <c r="L109" s="356">
        <v>153006</v>
      </c>
      <c r="M109" s="387">
        <v>151985</v>
      </c>
      <c r="N109" s="412">
        <f t="shared" si="10"/>
        <v>1021</v>
      </c>
      <c r="O109" s="412">
        <f t="shared" si="11"/>
        <v>-102100</v>
      </c>
      <c r="P109" s="412">
        <f t="shared" si="7"/>
        <v>-0.1021</v>
      </c>
      <c r="Q109" s="432"/>
    </row>
    <row r="110" spans="1:17" ht="18" customHeight="1">
      <c r="A110" s="448"/>
      <c r="B110" s="516" t="s">
        <v>203</v>
      </c>
      <c r="C110" s="469"/>
      <c r="D110" s="162"/>
      <c r="E110" s="162"/>
      <c r="F110" s="441"/>
      <c r="G110" s="431"/>
      <c r="H110" s="412"/>
      <c r="I110" s="412"/>
      <c r="J110" s="412"/>
      <c r="K110" s="412"/>
      <c r="L110" s="362"/>
      <c r="M110" s="412"/>
      <c r="N110" s="412"/>
      <c r="O110" s="412"/>
      <c r="P110" s="412"/>
      <c r="Q110" s="432"/>
    </row>
    <row r="111" spans="1:17" ht="18" customHeight="1">
      <c r="A111" s="448">
        <v>15</v>
      </c>
      <c r="B111" s="446" t="s">
        <v>204</v>
      </c>
      <c r="C111" s="469">
        <v>4865133</v>
      </c>
      <c r="D111" s="112" t="s">
        <v>13</v>
      </c>
      <c r="E111" s="125" t="s">
        <v>366</v>
      </c>
      <c r="F111" s="441">
        <v>100</v>
      </c>
      <c r="G111" s="431">
        <v>145709</v>
      </c>
      <c r="H111" s="412">
        <v>145806</v>
      </c>
      <c r="I111" s="412">
        <f t="shared" si="8"/>
        <v>-97</v>
      </c>
      <c r="J111" s="412">
        <f t="shared" si="9"/>
        <v>-9700</v>
      </c>
      <c r="K111" s="412">
        <f t="shared" si="6"/>
        <v>-0.0097</v>
      </c>
      <c r="L111" s="362">
        <v>24263</v>
      </c>
      <c r="M111" s="412">
        <v>24265</v>
      </c>
      <c r="N111" s="412">
        <f t="shared" si="10"/>
        <v>-2</v>
      </c>
      <c r="O111" s="412">
        <f t="shared" si="11"/>
        <v>-200</v>
      </c>
      <c r="P111" s="412">
        <f t="shared" si="7"/>
        <v>-0.0002</v>
      </c>
      <c r="Q111" s="432"/>
    </row>
    <row r="112" spans="1:17" ht="18" customHeight="1">
      <c r="A112" s="448"/>
      <c r="B112" s="517" t="s">
        <v>205</v>
      </c>
      <c r="C112" s="469"/>
      <c r="D112" s="112"/>
      <c r="E112" s="162"/>
      <c r="F112" s="441"/>
      <c r="G112" s="431"/>
      <c r="H112" s="412"/>
      <c r="I112" s="412"/>
      <c r="J112" s="412"/>
      <c r="K112" s="412"/>
      <c r="L112" s="362"/>
      <c r="M112" s="412"/>
      <c r="N112" s="412"/>
      <c r="O112" s="412"/>
      <c r="P112" s="412"/>
      <c r="Q112" s="432"/>
    </row>
    <row r="113" spans="1:17" ht="18" customHeight="1">
      <c r="A113" s="448">
        <v>16</v>
      </c>
      <c r="B113" s="446" t="s">
        <v>189</v>
      </c>
      <c r="C113" s="469">
        <v>4865076</v>
      </c>
      <c r="D113" s="112" t="s">
        <v>13</v>
      </c>
      <c r="E113" s="125" t="s">
        <v>366</v>
      </c>
      <c r="F113" s="441">
        <v>-100</v>
      </c>
      <c r="G113" s="431">
        <v>811</v>
      </c>
      <c r="H113" s="387">
        <v>814</v>
      </c>
      <c r="I113" s="412">
        <f t="shared" si="8"/>
        <v>-3</v>
      </c>
      <c r="J113" s="412">
        <f t="shared" si="9"/>
        <v>300</v>
      </c>
      <c r="K113" s="412">
        <f t="shared" si="6"/>
        <v>0.0003</v>
      </c>
      <c r="L113" s="356">
        <v>11115</v>
      </c>
      <c r="M113" s="387">
        <v>11107</v>
      </c>
      <c r="N113" s="412">
        <f t="shared" si="10"/>
        <v>8</v>
      </c>
      <c r="O113" s="412">
        <f t="shared" si="11"/>
        <v>-800</v>
      </c>
      <c r="P113" s="412">
        <f t="shared" si="7"/>
        <v>-0.0008</v>
      </c>
      <c r="Q113" s="432"/>
    </row>
    <row r="114" spans="1:17" ht="18" customHeight="1">
      <c r="A114" s="448">
        <v>17</v>
      </c>
      <c r="B114" s="515" t="s">
        <v>206</v>
      </c>
      <c r="C114" s="469">
        <v>4865077</v>
      </c>
      <c r="D114" s="162" t="s">
        <v>13</v>
      </c>
      <c r="E114" s="125" t="s">
        <v>366</v>
      </c>
      <c r="F114" s="441">
        <v>-100</v>
      </c>
      <c r="G114" s="431"/>
      <c r="H114" s="387"/>
      <c r="I114" s="412">
        <f t="shared" si="8"/>
        <v>0</v>
      </c>
      <c r="J114" s="412">
        <f t="shared" si="9"/>
        <v>0</v>
      </c>
      <c r="K114" s="412">
        <f t="shared" si="6"/>
        <v>0</v>
      </c>
      <c r="L114" s="356"/>
      <c r="M114" s="387"/>
      <c r="N114" s="412">
        <f t="shared" si="10"/>
        <v>0</v>
      </c>
      <c r="O114" s="412">
        <f t="shared" si="11"/>
        <v>0</v>
      </c>
      <c r="P114" s="412">
        <f t="shared" si="7"/>
        <v>0</v>
      </c>
      <c r="Q114" s="432"/>
    </row>
    <row r="115" spans="1:17" ht="18" customHeight="1">
      <c r="A115" s="476"/>
      <c r="B115" s="516" t="s">
        <v>55</v>
      </c>
      <c r="C115" s="438"/>
      <c r="D115" s="99"/>
      <c r="E115" s="99"/>
      <c r="F115" s="441"/>
      <c r="G115" s="431"/>
      <c r="H115" s="412"/>
      <c r="I115" s="412"/>
      <c r="J115" s="412"/>
      <c r="K115" s="412"/>
      <c r="L115" s="362"/>
      <c r="M115" s="412"/>
      <c r="N115" s="412"/>
      <c r="O115" s="412"/>
      <c r="P115" s="412"/>
      <c r="Q115" s="432"/>
    </row>
    <row r="116" spans="1:17" ht="18" customHeight="1">
      <c r="A116" s="448">
        <v>18</v>
      </c>
      <c r="B116" s="518" t="s">
        <v>211</v>
      </c>
      <c r="C116" s="469">
        <v>4864824</v>
      </c>
      <c r="D116" s="125" t="s">
        <v>13</v>
      </c>
      <c r="E116" s="125" t="s">
        <v>366</v>
      </c>
      <c r="F116" s="441">
        <v>-100</v>
      </c>
      <c r="G116" s="431">
        <v>7594</v>
      </c>
      <c r="H116" s="412">
        <v>7172</v>
      </c>
      <c r="I116" s="412">
        <f t="shared" si="8"/>
        <v>422</v>
      </c>
      <c r="J116" s="412">
        <f t="shared" si="9"/>
        <v>-42200</v>
      </c>
      <c r="K116" s="412">
        <f t="shared" si="6"/>
        <v>-0.0422</v>
      </c>
      <c r="L116" s="362">
        <v>43999</v>
      </c>
      <c r="M116" s="412">
        <v>43002</v>
      </c>
      <c r="N116" s="412">
        <f t="shared" si="10"/>
        <v>997</v>
      </c>
      <c r="O116" s="412">
        <f t="shared" si="11"/>
        <v>-99700</v>
      </c>
      <c r="P116" s="412">
        <f t="shared" si="7"/>
        <v>-0.0997</v>
      </c>
      <c r="Q116" s="432"/>
    </row>
    <row r="117" spans="1:17" ht="18" customHeight="1">
      <c r="A117" s="448"/>
      <c r="B117" s="517" t="s">
        <v>56</v>
      </c>
      <c r="C117" s="441"/>
      <c r="D117" s="112"/>
      <c r="E117" s="112"/>
      <c r="F117" s="441"/>
      <c r="G117" s="431"/>
      <c r="H117" s="412"/>
      <c r="I117" s="412"/>
      <c r="J117" s="412"/>
      <c r="K117" s="412"/>
      <c r="L117" s="362"/>
      <c r="M117" s="412"/>
      <c r="N117" s="412"/>
      <c r="O117" s="412"/>
      <c r="P117" s="412"/>
      <c r="Q117" s="432"/>
    </row>
    <row r="118" spans="1:17" ht="18" customHeight="1">
      <c r="A118" s="448"/>
      <c r="B118" s="517" t="s">
        <v>57</v>
      </c>
      <c r="C118" s="441"/>
      <c r="D118" s="112"/>
      <c r="E118" s="112"/>
      <c r="F118" s="441"/>
      <c r="G118" s="431"/>
      <c r="H118" s="412"/>
      <c r="I118" s="412"/>
      <c r="J118" s="412"/>
      <c r="K118" s="412"/>
      <c r="L118" s="362"/>
      <c r="M118" s="412"/>
      <c r="N118" s="412"/>
      <c r="O118" s="412"/>
      <c r="P118" s="412"/>
      <c r="Q118" s="432"/>
    </row>
    <row r="119" spans="1:17" ht="18" customHeight="1">
      <c r="A119" s="448"/>
      <c r="B119" s="517" t="s">
        <v>58</v>
      </c>
      <c r="C119" s="441"/>
      <c r="D119" s="112"/>
      <c r="E119" s="112"/>
      <c r="F119" s="441"/>
      <c r="G119" s="431"/>
      <c r="H119" s="412"/>
      <c r="I119" s="412"/>
      <c r="J119" s="412"/>
      <c r="K119" s="412"/>
      <c r="L119" s="362"/>
      <c r="M119" s="412"/>
      <c r="N119" s="412"/>
      <c r="O119" s="412"/>
      <c r="P119" s="412"/>
      <c r="Q119" s="432"/>
    </row>
    <row r="120" spans="1:17" ht="17.25" customHeight="1">
      <c r="A120" s="448">
        <v>19</v>
      </c>
      <c r="B120" s="515" t="s">
        <v>59</v>
      </c>
      <c r="C120" s="469">
        <v>4865090</v>
      </c>
      <c r="D120" s="162" t="s">
        <v>13</v>
      </c>
      <c r="E120" s="125" t="s">
        <v>366</v>
      </c>
      <c r="F120" s="441">
        <v>-100</v>
      </c>
      <c r="G120" s="431">
        <v>6023</v>
      </c>
      <c r="H120" s="412">
        <v>5656</v>
      </c>
      <c r="I120" s="412">
        <f>G120-H120</f>
        <v>367</v>
      </c>
      <c r="J120" s="412">
        <f t="shared" si="9"/>
        <v>-36700</v>
      </c>
      <c r="K120" s="412">
        <f t="shared" si="6"/>
        <v>-0.0367</v>
      </c>
      <c r="L120" s="356">
        <v>6418</v>
      </c>
      <c r="M120" s="412">
        <v>6270</v>
      </c>
      <c r="N120" s="412">
        <f>L120-M120</f>
        <v>148</v>
      </c>
      <c r="O120" s="412">
        <f t="shared" si="11"/>
        <v>-14800</v>
      </c>
      <c r="P120" s="412">
        <f t="shared" si="7"/>
        <v>-0.0148</v>
      </c>
      <c r="Q120" s="591"/>
    </row>
    <row r="121" spans="1:17" ht="18" customHeight="1">
      <c r="A121" s="448">
        <v>20</v>
      </c>
      <c r="B121" s="515" t="s">
        <v>60</v>
      </c>
      <c r="C121" s="469">
        <v>4902519</v>
      </c>
      <c r="D121" s="162" t="s">
        <v>13</v>
      </c>
      <c r="E121" s="125" t="s">
        <v>366</v>
      </c>
      <c r="F121" s="441">
        <v>-100</v>
      </c>
      <c r="G121" s="431">
        <v>8028</v>
      </c>
      <c r="H121" s="412">
        <v>7729</v>
      </c>
      <c r="I121" s="412">
        <f t="shared" si="8"/>
        <v>299</v>
      </c>
      <c r="J121" s="412">
        <f t="shared" si="9"/>
        <v>-29900</v>
      </c>
      <c r="K121" s="412">
        <f t="shared" si="6"/>
        <v>-0.0299</v>
      </c>
      <c r="L121" s="362">
        <v>24792</v>
      </c>
      <c r="M121" s="412">
        <v>24736</v>
      </c>
      <c r="N121" s="412">
        <f t="shared" si="10"/>
        <v>56</v>
      </c>
      <c r="O121" s="412">
        <f t="shared" si="11"/>
        <v>-5600</v>
      </c>
      <c r="P121" s="412">
        <f t="shared" si="7"/>
        <v>-0.0056</v>
      </c>
      <c r="Q121" s="432"/>
    </row>
    <row r="122" spans="1:17" ht="18" customHeight="1">
      <c r="A122" s="448">
        <v>21</v>
      </c>
      <c r="B122" s="515" t="s">
        <v>61</v>
      </c>
      <c r="C122" s="469">
        <v>4902520</v>
      </c>
      <c r="D122" s="162" t="s">
        <v>13</v>
      </c>
      <c r="E122" s="125" t="s">
        <v>366</v>
      </c>
      <c r="F122" s="441">
        <v>-100</v>
      </c>
      <c r="G122" s="431">
        <v>12815</v>
      </c>
      <c r="H122" s="412">
        <v>12033</v>
      </c>
      <c r="I122" s="412">
        <f t="shared" si="8"/>
        <v>782</v>
      </c>
      <c r="J122" s="412">
        <f t="shared" si="9"/>
        <v>-78200</v>
      </c>
      <c r="K122" s="412">
        <f t="shared" si="6"/>
        <v>-0.0782</v>
      </c>
      <c r="L122" s="362">
        <v>32316</v>
      </c>
      <c r="M122" s="412">
        <v>32014</v>
      </c>
      <c r="N122" s="412">
        <f t="shared" si="10"/>
        <v>302</v>
      </c>
      <c r="O122" s="412">
        <f t="shared" si="11"/>
        <v>-30200</v>
      </c>
      <c r="P122" s="412">
        <f t="shared" si="7"/>
        <v>-0.0302</v>
      </c>
      <c r="Q122" s="432"/>
    </row>
    <row r="123" spans="1:17" ht="18" customHeight="1">
      <c r="A123" s="448"/>
      <c r="B123" s="515"/>
      <c r="C123" s="469"/>
      <c r="D123" s="162"/>
      <c r="E123" s="162"/>
      <c r="F123" s="441"/>
      <c r="G123" s="431"/>
      <c r="H123" s="412"/>
      <c r="I123" s="412"/>
      <c r="J123" s="412"/>
      <c r="K123" s="412"/>
      <c r="L123" s="362"/>
      <c r="M123" s="412"/>
      <c r="N123" s="412"/>
      <c r="O123" s="412"/>
      <c r="P123" s="412"/>
      <c r="Q123" s="432"/>
    </row>
    <row r="124" spans="1:17" ht="18" customHeight="1">
      <c r="A124" s="448"/>
      <c r="B124" s="516" t="s">
        <v>62</v>
      </c>
      <c r="C124" s="469"/>
      <c r="D124" s="162"/>
      <c r="E124" s="162"/>
      <c r="F124" s="441"/>
      <c r="G124" s="431"/>
      <c r="H124" s="412"/>
      <c r="I124" s="412"/>
      <c r="J124" s="412"/>
      <c r="K124" s="412"/>
      <c r="L124" s="362"/>
      <c r="M124" s="412"/>
      <c r="N124" s="412"/>
      <c r="O124" s="412"/>
      <c r="P124" s="412"/>
      <c r="Q124" s="432"/>
    </row>
    <row r="125" spans="1:17" ht="18" customHeight="1">
      <c r="A125" s="448">
        <v>22</v>
      </c>
      <c r="B125" s="515" t="s">
        <v>63</v>
      </c>
      <c r="C125" s="469">
        <v>4902521</v>
      </c>
      <c r="D125" s="162" t="s">
        <v>13</v>
      </c>
      <c r="E125" s="125" t="s">
        <v>366</v>
      </c>
      <c r="F125" s="441">
        <v>-100</v>
      </c>
      <c r="G125" s="431">
        <v>25223</v>
      </c>
      <c r="H125" s="412">
        <v>24065</v>
      </c>
      <c r="I125" s="412">
        <f t="shared" si="8"/>
        <v>1158</v>
      </c>
      <c r="J125" s="412">
        <f t="shared" si="9"/>
        <v>-115800</v>
      </c>
      <c r="K125" s="412">
        <f t="shared" si="6"/>
        <v>-0.1158</v>
      </c>
      <c r="L125" s="362">
        <v>8520</v>
      </c>
      <c r="M125" s="412">
        <v>8484</v>
      </c>
      <c r="N125" s="412">
        <f t="shared" si="10"/>
        <v>36</v>
      </c>
      <c r="O125" s="412">
        <f t="shared" si="11"/>
        <v>-3600</v>
      </c>
      <c r="P125" s="412">
        <f t="shared" si="7"/>
        <v>-0.0036</v>
      </c>
      <c r="Q125" s="432"/>
    </row>
    <row r="126" spans="1:17" ht="18" customHeight="1">
      <c r="A126" s="448">
        <v>23</v>
      </c>
      <c r="B126" s="515" t="s">
        <v>64</v>
      </c>
      <c r="C126" s="469">
        <v>4902522</v>
      </c>
      <c r="D126" s="162" t="s">
        <v>13</v>
      </c>
      <c r="E126" s="125" t="s">
        <v>366</v>
      </c>
      <c r="F126" s="441">
        <v>-100</v>
      </c>
      <c r="G126" s="431">
        <v>829</v>
      </c>
      <c r="H126" s="412">
        <v>796</v>
      </c>
      <c r="I126" s="412">
        <f t="shared" si="8"/>
        <v>33</v>
      </c>
      <c r="J126" s="412">
        <f t="shared" si="9"/>
        <v>-3300</v>
      </c>
      <c r="K126" s="412">
        <f t="shared" si="6"/>
        <v>-0.0033</v>
      </c>
      <c r="L126" s="362">
        <v>185</v>
      </c>
      <c r="M126" s="412">
        <v>185</v>
      </c>
      <c r="N126" s="412">
        <f t="shared" si="10"/>
        <v>0</v>
      </c>
      <c r="O126" s="412">
        <f t="shared" si="11"/>
        <v>0</v>
      </c>
      <c r="P126" s="412">
        <f t="shared" si="7"/>
        <v>0</v>
      </c>
      <c r="Q126" s="432"/>
    </row>
    <row r="127" spans="1:17" ht="18" customHeight="1">
      <c r="A127" s="448">
        <v>24</v>
      </c>
      <c r="B127" s="515" t="s">
        <v>65</v>
      </c>
      <c r="C127" s="469">
        <v>4902523</v>
      </c>
      <c r="D127" s="162" t="s">
        <v>13</v>
      </c>
      <c r="E127" s="125" t="s">
        <v>366</v>
      </c>
      <c r="F127" s="441">
        <v>-100</v>
      </c>
      <c r="G127" s="431">
        <v>999815</v>
      </c>
      <c r="H127" s="412">
        <v>999815</v>
      </c>
      <c r="I127" s="412">
        <f t="shared" si="8"/>
        <v>0</v>
      </c>
      <c r="J127" s="412">
        <f t="shared" si="9"/>
        <v>0</v>
      </c>
      <c r="K127" s="412">
        <f t="shared" si="6"/>
        <v>0</v>
      </c>
      <c r="L127" s="362">
        <v>999943</v>
      </c>
      <c r="M127" s="412">
        <v>999943</v>
      </c>
      <c r="N127" s="412">
        <f t="shared" si="10"/>
        <v>0</v>
      </c>
      <c r="O127" s="412">
        <f t="shared" si="11"/>
        <v>0</v>
      </c>
      <c r="P127" s="412">
        <f t="shared" si="7"/>
        <v>0</v>
      </c>
      <c r="Q127" s="432"/>
    </row>
    <row r="128" spans="1:17" ht="18" customHeight="1">
      <c r="A128" s="448">
        <v>25</v>
      </c>
      <c r="B128" s="446" t="s">
        <v>66</v>
      </c>
      <c r="C128" s="441">
        <v>4902524</v>
      </c>
      <c r="D128" s="112" t="s">
        <v>13</v>
      </c>
      <c r="E128" s="125" t="s">
        <v>366</v>
      </c>
      <c r="F128" s="441">
        <v>-100</v>
      </c>
      <c r="G128" s="431">
        <v>0</v>
      </c>
      <c r="H128" s="412">
        <v>0</v>
      </c>
      <c r="I128" s="412">
        <f t="shared" si="8"/>
        <v>0</v>
      </c>
      <c r="J128" s="412">
        <f t="shared" si="9"/>
        <v>0</v>
      </c>
      <c r="K128" s="412">
        <f t="shared" si="6"/>
        <v>0</v>
      </c>
      <c r="L128" s="362">
        <v>0</v>
      </c>
      <c r="M128" s="412">
        <v>0</v>
      </c>
      <c r="N128" s="412">
        <f t="shared" si="10"/>
        <v>0</v>
      </c>
      <c r="O128" s="412">
        <f t="shared" si="11"/>
        <v>0</v>
      </c>
      <c r="P128" s="412">
        <f t="shared" si="7"/>
        <v>0</v>
      </c>
      <c r="Q128" s="432"/>
    </row>
    <row r="129" spans="1:17" ht="18" customHeight="1">
      <c r="A129" s="448">
        <v>26</v>
      </c>
      <c r="B129" s="446" t="s">
        <v>67</v>
      </c>
      <c r="C129" s="441">
        <v>4902525</v>
      </c>
      <c r="D129" s="112" t="s">
        <v>13</v>
      </c>
      <c r="E129" s="125" t="s">
        <v>366</v>
      </c>
      <c r="F129" s="441">
        <v>-100</v>
      </c>
      <c r="G129" s="431">
        <v>0</v>
      </c>
      <c r="H129" s="412">
        <v>0</v>
      </c>
      <c r="I129" s="412">
        <f t="shared" si="8"/>
        <v>0</v>
      </c>
      <c r="J129" s="412">
        <f t="shared" si="9"/>
        <v>0</v>
      </c>
      <c r="K129" s="412">
        <f t="shared" si="6"/>
        <v>0</v>
      </c>
      <c r="L129" s="362">
        <v>0</v>
      </c>
      <c r="M129" s="412">
        <v>0</v>
      </c>
      <c r="N129" s="412">
        <f t="shared" si="10"/>
        <v>0</v>
      </c>
      <c r="O129" s="412">
        <f t="shared" si="11"/>
        <v>0</v>
      </c>
      <c r="P129" s="412">
        <f t="shared" si="7"/>
        <v>0</v>
      </c>
      <c r="Q129" s="432"/>
    </row>
    <row r="130" spans="1:17" ht="18" customHeight="1">
      <c r="A130" s="448">
        <v>27</v>
      </c>
      <c r="B130" s="446" t="s">
        <v>68</v>
      </c>
      <c r="C130" s="441">
        <v>4902526</v>
      </c>
      <c r="D130" s="112" t="s">
        <v>13</v>
      </c>
      <c r="E130" s="125" t="s">
        <v>366</v>
      </c>
      <c r="F130" s="441">
        <v>-100</v>
      </c>
      <c r="G130" s="431">
        <v>9898</v>
      </c>
      <c r="H130" s="412">
        <v>9409</v>
      </c>
      <c r="I130" s="412">
        <f t="shared" si="8"/>
        <v>489</v>
      </c>
      <c r="J130" s="412">
        <f t="shared" si="9"/>
        <v>-48900</v>
      </c>
      <c r="K130" s="412">
        <f t="shared" si="6"/>
        <v>-0.0489</v>
      </c>
      <c r="L130" s="362">
        <v>8307</v>
      </c>
      <c r="M130" s="412">
        <v>8268</v>
      </c>
      <c r="N130" s="412">
        <f t="shared" si="10"/>
        <v>39</v>
      </c>
      <c r="O130" s="412">
        <f t="shared" si="11"/>
        <v>-3900</v>
      </c>
      <c r="P130" s="412">
        <f t="shared" si="7"/>
        <v>-0.0039</v>
      </c>
      <c r="Q130" s="432"/>
    </row>
    <row r="131" spans="1:17" ht="18" customHeight="1">
      <c r="A131" s="448">
        <v>28</v>
      </c>
      <c r="B131" s="446" t="s">
        <v>69</v>
      </c>
      <c r="C131" s="441">
        <v>4902527</v>
      </c>
      <c r="D131" s="112" t="s">
        <v>13</v>
      </c>
      <c r="E131" s="125" t="s">
        <v>366</v>
      </c>
      <c r="F131" s="441">
        <v>-100</v>
      </c>
      <c r="G131" s="431">
        <v>997881</v>
      </c>
      <c r="H131" s="412">
        <v>997958</v>
      </c>
      <c r="I131" s="412">
        <f t="shared" si="8"/>
        <v>-77</v>
      </c>
      <c r="J131" s="412">
        <f t="shared" si="9"/>
        <v>7700</v>
      </c>
      <c r="K131" s="412">
        <f t="shared" si="6"/>
        <v>0.0077</v>
      </c>
      <c r="L131" s="362">
        <v>999973</v>
      </c>
      <c r="M131" s="412">
        <v>999963</v>
      </c>
      <c r="N131" s="412">
        <f t="shared" si="10"/>
        <v>10</v>
      </c>
      <c r="O131" s="412">
        <f t="shared" si="11"/>
        <v>-1000</v>
      </c>
      <c r="P131" s="412">
        <f t="shared" si="7"/>
        <v>-0.001</v>
      </c>
      <c r="Q131" s="432"/>
    </row>
    <row r="132" spans="1:17" ht="18" customHeight="1">
      <c r="A132" s="448">
        <v>29</v>
      </c>
      <c r="B132" s="446" t="s">
        <v>152</v>
      </c>
      <c r="C132" s="441">
        <v>4902528</v>
      </c>
      <c r="D132" s="112" t="s">
        <v>13</v>
      </c>
      <c r="E132" s="125" t="s">
        <v>366</v>
      </c>
      <c r="F132" s="441">
        <v>-100</v>
      </c>
      <c r="G132" s="431">
        <v>11525</v>
      </c>
      <c r="H132" s="412">
        <v>11525</v>
      </c>
      <c r="I132" s="412">
        <f t="shared" si="8"/>
        <v>0</v>
      </c>
      <c r="J132" s="412">
        <f t="shared" si="9"/>
        <v>0</v>
      </c>
      <c r="K132" s="412">
        <f t="shared" si="6"/>
        <v>0</v>
      </c>
      <c r="L132" s="356">
        <v>4086</v>
      </c>
      <c r="M132" s="412">
        <v>4086</v>
      </c>
      <c r="N132" s="412">
        <f t="shared" si="10"/>
        <v>0</v>
      </c>
      <c r="O132" s="412">
        <f t="shared" si="11"/>
        <v>0</v>
      </c>
      <c r="P132" s="412">
        <f t="shared" si="7"/>
        <v>0</v>
      </c>
      <c r="Q132" s="432"/>
    </row>
    <row r="133" spans="1:17" ht="18" customHeight="1">
      <c r="A133" s="448"/>
      <c r="B133" s="446"/>
      <c r="C133" s="441"/>
      <c r="D133" s="112"/>
      <c r="E133" s="112"/>
      <c r="F133" s="441"/>
      <c r="G133" s="431"/>
      <c r="H133" s="412"/>
      <c r="I133" s="412"/>
      <c r="J133" s="412"/>
      <c r="K133" s="412"/>
      <c r="L133" s="362"/>
      <c r="M133" s="412"/>
      <c r="N133" s="412"/>
      <c r="O133" s="412"/>
      <c r="P133" s="412"/>
      <c r="Q133" s="432"/>
    </row>
    <row r="134" spans="1:17" ht="18" customHeight="1">
      <c r="A134" s="448"/>
      <c r="B134" s="517" t="s">
        <v>84</v>
      </c>
      <c r="C134" s="441"/>
      <c r="D134" s="112"/>
      <c r="E134" s="112"/>
      <c r="F134" s="441"/>
      <c r="G134" s="431"/>
      <c r="H134" s="412"/>
      <c r="I134" s="412"/>
      <c r="J134" s="412"/>
      <c r="K134" s="412"/>
      <c r="L134" s="362"/>
      <c r="M134" s="412"/>
      <c r="N134" s="412"/>
      <c r="O134" s="412"/>
      <c r="P134" s="412"/>
      <c r="Q134" s="432"/>
    </row>
    <row r="135" spans="1:17" ht="18" customHeight="1">
      <c r="A135" s="448">
        <v>30</v>
      </c>
      <c r="B135" s="446" t="s">
        <v>85</v>
      </c>
      <c r="C135" s="441">
        <v>4902514</v>
      </c>
      <c r="D135" s="112" t="s">
        <v>13</v>
      </c>
      <c r="E135" s="125" t="s">
        <v>366</v>
      </c>
      <c r="F135" s="441">
        <v>100</v>
      </c>
      <c r="G135" s="431">
        <v>314</v>
      </c>
      <c r="H135" s="412">
        <v>341</v>
      </c>
      <c r="I135" s="412">
        <f t="shared" si="8"/>
        <v>-27</v>
      </c>
      <c r="J135" s="412">
        <f t="shared" si="9"/>
        <v>-2700</v>
      </c>
      <c r="K135" s="412">
        <f t="shared" si="6"/>
        <v>-0.0027</v>
      </c>
      <c r="L135" s="362">
        <v>839</v>
      </c>
      <c r="M135" s="412">
        <v>839</v>
      </c>
      <c r="N135" s="412">
        <f t="shared" si="10"/>
        <v>0</v>
      </c>
      <c r="O135" s="412">
        <f t="shared" si="11"/>
        <v>0</v>
      </c>
      <c r="P135" s="412">
        <f t="shared" si="7"/>
        <v>0</v>
      </c>
      <c r="Q135" s="432"/>
    </row>
    <row r="136" spans="1:17" ht="18" customHeight="1">
      <c r="A136" s="448"/>
      <c r="B136" s="446"/>
      <c r="C136" s="441"/>
      <c r="D136" s="112"/>
      <c r="E136" s="125"/>
      <c r="F136" s="441"/>
      <c r="G136" s="431"/>
      <c r="H136" s="412"/>
      <c r="I136" s="412"/>
      <c r="J136" s="412"/>
      <c r="K136" s="412"/>
      <c r="L136" s="362"/>
      <c r="M136" s="412"/>
      <c r="N136" s="412"/>
      <c r="O136" s="412"/>
      <c r="P136" s="412"/>
      <c r="Q136" s="432"/>
    </row>
    <row r="137" spans="1:17" ht="18" customHeight="1">
      <c r="A137" s="448">
        <v>31</v>
      </c>
      <c r="B137" s="446" t="s">
        <v>86</v>
      </c>
      <c r="C137" s="441">
        <v>4902516</v>
      </c>
      <c r="D137" s="112" t="s">
        <v>13</v>
      </c>
      <c r="E137" s="125" t="s">
        <v>366</v>
      </c>
      <c r="F137" s="441">
        <v>-100</v>
      </c>
      <c r="G137" s="431">
        <v>999468</v>
      </c>
      <c r="H137" s="412">
        <v>999508</v>
      </c>
      <c r="I137" s="412">
        <f t="shared" si="8"/>
        <v>-40</v>
      </c>
      <c r="J137" s="412">
        <f t="shared" si="9"/>
        <v>4000</v>
      </c>
      <c r="K137" s="412">
        <f t="shared" si="6"/>
        <v>0.004</v>
      </c>
      <c r="L137" s="362">
        <v>999145</v>
      </c>
      <c r="M137" s="412">
        <v>999148</v>
      </c>
      <c r="N137" s="412">
        <f t="shared" si="10"/>
        <v>-3</v>
      </c>
      <c r="O137" s="412">
        <f t="shared" si="11"/>
        <v>300</v>
      </c>
      <c r="P137" s="412">
        <f t="shared" si="7"/>
        <v>0.0003</v>
      </c>
      <c r="Q137" s="432"/>
    </row>
    <row r="138" spans="1:17" ht="15" customHeight="1" thickBot="1">
      <c r="A138" s="31"/>
      <c r="B138" s="32"/>
      <c r="C138" s="32"/>
      <c r="D138" s="32"/>
      <c r="E138" s="32"/>
      <c r="F138" s="32"/>
      <c r="G138" s="31"/>
      <c r="H138" s="32"/>
      <c r="I138" s="32"/>
      <c r="J138" s="32"/>
      <c r="K138" s="64"/>
      <c r="L138" s="31"/>
      <c r="M138" s="32"/>
      <c r="N138" s="32"/>
      <c r="O138" s="32"/>
      <c r="P138" s="64"/>
      <c r="Q138" s="201"/>
    </row>
    <row r="139" ht="13.5" thickTop="1"/>
    <row r="140" spans="1:16" ht="20.25">
      <c r="A140" s="205" t="s">
        <v>333</v>
      </c>
      <c r="K140" s="255">
        <f>SUM(K89:K138)</f>
        <v>-6.613</v>
      </c>
      <c r="P140" s="255">
        <f>SUM(P89:P138)</f>
        <v>-0.3348</v>
      </c>
    </row>
    <row r="141" spans="1:16" ht="12.75">
      <c r="A141" s="70"/>
      <c r="K141" s="19"/>
      <c r="P141" s="19"/>
    </row>
    <row r="142" spans="1:16" ht="12.75">
      <c r="A142" s="70"/>
      <c r="K142" s="19"/>
      <c r="P142" s="19"/>
    </row>
    <row r="143" spans="1:17" ht="18">
      <c r="A143" s="70"/>
      <c r="K143" s="19"/>
      <c r="P143" s="19"/>
      <c r="Q143" s="586" t="str">
        <f>NDPL!$Q$1</f>
        <v>OCTOBER 2010</v>
      </c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6" ht="12.75">
      <c r="A146" s="70"/>
      <c r="K146" s="19"/>
      <c r="P146" s="19"/>
    </row>
    <row r="147" spans="1:11" ht="13.5" thickBot="1">
      <c r="A147" s="2"/>
      <c r="B147" s="8"/>
      <c r="C147" s="8"/>
      <c r="D147" s="66"/>
      <c r="E147" s="66"/>
      <c r="F147" s="24"/>
      <c r="G147" s="24"/>
      <c r="H147" s="24"/>
      <c r="I147" s="24"/>
      <c r="J147" s="24"/>
      <c r="K147" s="67"/>
    </row>
    <row r="148" spans="1:17" ht="27.75">
      <c r="A148" s="619" t="s">
        <v>209</v>
      </c>
      <c r="B148" s="193"/>
      <c r="C148" s="189"/>
      <c r="D148" s="189"/>
      <c r="E148" s="189"/>
      <c r="F148" s="251"/>
      <c r="G148" s="251"/>
      <c r="H148" s="251"/>
      <c r="I148" s="251"/>
      <c r="J148" s="251"/>
      <c r="K148" s="252"/>
      <c r="L148" s="59"/>
      <c r="M148" s="59"/>
      <c r="N148" s="59"/>
      <c r="O148" s="59"/>
      <c r="P148" s="59"/>
      <c r="Q148" s="60"/>
    </row>
    <row r="149" spans="1:17" ht="24.75" customHeight="1">
      <c r="A149" s="618" t="s">
        <v>335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06">
        <f>K82</f>
        <v>-0.637367388</v>
      </c>
      <c r="L149" s="373"/>
      <c r="M149" s="373"/>
      <c r="N149" s="373"/>
      <c r="O149" s="373"/>
      <c r="P149" s="606">
        <f>P82</f>
        <v>20.778199982000007</v>
      </c>
      <c r="Q149" s="61"/>
    </row>
    <row r="150" spans="1:17" ht="24.75" customHeight="1">
      <c r="A150" s="618" t="s">
        <v>334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06">
        <f>K140</f>
        <v>-6.613</v>
      </c>
      <c r="L150" s="373"/>
      <c r="M150" s="373"/>
      <c r="N150" s="373"/>
      <c r="O150" s="373"/>
      <c r="P150" s="606">
        <f>P140</f>
        <v>-0.3348</v>
      </c>
      <c r="Q150" s="61"/>
    </row>
    <row r="151" spans="1:17" ht="24.75" customHeight="1">
      <c r="A151" s="618" t="s">
        <v>336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06">
        <f>'ROHTAK ROAD'!K43</f>
        <v>1.2561</v>
      </c>
      <c r="L151" s="373"/>
      <c r="M151" s="373"/>
      <c r="N151" s="373"/>
      <c r="O151" s="373"/>
      <c r="P151" s="606">
        <f>'ROHTAK ROAD'!P43</f>
        <v>0.6978000000000001</v>
      </c>
      <c r="Q151" s="61"/>
    </row>
    <row r="152" spans="1:17" ht="24.75" customHeight="1">
      <c r="A152" s="618" t="s">
        <v>337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06">
        <f>-MES!K39</f>
        <v>0.0426</v>
      </c>
      <c r="L152" s="373"/>
      <c r="M152" s="373"/>
      <c r="N152" s="373"/>
      <c r="O152" s="373"/>
      <c r="P152" s="606">
        <f>-MES!P39</f>
        <v>-0.20285</v>
      </c>
      <c r="Q152" s="61"/>
    </row>
    <row r="153" spans="1:17" ht="29.25" customHeight="1" thickBot="1">
      <c r="A153" s="620" t="s">
        <v>210</v>
      </c>
      <c r="B153" s="253"/>
      <c r="C153" s="254"/>
      <c r="D153" s="254"/>
      <c r="E153" s="254"/>
      <c r="F153" s="254"/>
      <c r="G153" s="254"/>
      <c r="H153" s="254"/>
      <c r="I153" s="254"/>
      <c r="J153" s="254"/>
      <c r="K153" s="621">
        <f>SUM(K149:K152)</f>
        <v>-5.951667388000001</v>
      </c>
      <c r="L153" s="607"/>
      <c r="M153" s="607"/>
      <c r="N153" s="607"/>
      <c r="O153" s="607"/>
      <c r="P153" s="621">
        <f>SUM(P149:P152)</f>
        <v>20.938349982000005</v>
      </c>
      <c r="Q153" s="206"/>
    </row>
    <row r="158" ht="13.5" thickBot="1"/>
    <row r="159" spans="1:17" ht="12.75">
      <c r="A159" s="297"/>
      <c r="B159" s="298"/>
      <c r="C159" s="298"/>
      <c r="D159" s="298"/>
      <c r="E159" s="298"/>
      <c r="F159" s="298"/>
      <c r="G159" s="298"/>
      <c r="H159" s="59"/>
      <c r="I159" s="59"/>
      <c r="J159" s="59"/>
      <c r="K159" s="59"/>
      <c r="L159" s="59"/>
      <c r="M159" s="59"/>
      <c r="N159" s="59"/>
      <c r="O159" s="59"/>
      <c r="P159" s="59"/>
      <c r="Q159" s="60"/>
    </row>
    <row r="160" spans="1:17" ht="26.25">
      <c r="A160" s="610" t="s">
        <v>347</v>
      </c>
      <c r="B160" s="289"/>
      <c r="C160" s="289"/>
      <c r="D160" s="289"/>
      <c r="E160" s="289"/>
      <c r="F160" s="289"/>
      <c r="G160" s="289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299"/>
      <c r="B161" s="289"/>
      <c r="C161" s="289"/>
      <c r="D161" s="289"/>
      <c r="E161" s="289"/>
      <c r="F161" s="289"/>
      <c r="G161" s="289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5.75">
      <c r="A162" s="300"/>
      <c r="B162" s="301"/>
      <c r="C162" s="301"/>
      <c r="D162" s="301"/>
      <c r="E162" s="301"/>
      <c r="F162" s="301"/>
      <c r="G162" s="301"/>
      <c r="H162" s="21"/>
      <c r="I162" s="21"/>
      <c r="J162" s="21"/>
      <c r="K162" s="344" t="s">
        <v>359</v>
      </c>
      <c r="L162" s="21"/>
      <c r="M162" s="21"/>
      <c r="N162" s="21"/>
      <c r="O162" s="21"/>
      <c r="P162" s="344" t="s">
        <v>360</v>
      </c>
      <c r="Q162" s="61"/>
    </row>
    <row r="163" spans="1:17" ht="12.75">
      <c r="A163" s="302"/>
      <c r="B163" s="172"/>
      <c r="C163" s="172"/>
      <c r="D163" s="172"/>
      <c r="E163" s="172"/>
      <c r="F163" s="172"/>
      <c r="G163" s="172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302"/>
      <c r="B164" s="172"/>
      <c r="C164" s="172"/>
      <c r="D164" s="172"/>
      <c r="E164" s="172"/>
      <c r="F164" s="172"/>
      <c r="G164" s="172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23.25">
      <c r="A165" s="608" t="s">
        <v>350</v>
      </c>
      <c r="B165" s="290"/>
      <c r="C165" s="290"/>
      <c r="D165" s="291"/>
      <c r="E165" s="291"/>
      <c r="F165" s="292"/>
      <c r="G165" s="291"/>
      <c r="H165" s="21"/>
      <c r="I165" s="21"/>
      <c r="J165" s="21"/>
      <c r="K165" s="613">
        <f>K153</f>
        <v>-5.951667388000001</v>
      </c>
      <c r="L165" s="611" t="s">
        <v>348</v>
      </c>
      <c r="M165" s="553"/>
      <c r="N165" s="553"/>
      <c r="O165" s="553"/>
      <c r="P165" s="613">
        <f>P153</f>
        <v>20.938349982000005</v>
      </c>
      <c r="Q165" s="615" t="s">
        <v>348</v>
      </c>
    </row>
    <row r="166" spans="1:17" ht="23.25">
      <c r="A166" s="307"/>
      <c r="B166" s="293"/>
      <c r="C166" s="293"/>
      <c r="D166" s="289"/>
      <c r="E166" s="289"/>
      <c r="F166" s="294"/>
      <c r="G166" s="289"/>
      <c r="H166" s="21"/>
      <c r="I166" s="21"/>
      <c r="J166" s="21"/>
      <c r="K166" s="553"/>
      <c r="L166" s="612"/>
      <c r="M166" s="553"/>
      <c r="N166" s="553"/>
      <c r="O166" s="553"/>
      <c r="P166" s="553"/>
      <c r="Q166" s="616"/>
    </row>
    <row r="167" spans="1:17" ht="23.25">
      <c r="A167" s="609" t="s">
        <v>349</v>
      </c>
      <c r="B167" s="295"/>
      <c r="C167" s="53"/>
      <c r="D167" s="289"/>
      <c r="E167" s="289"/>
      <c r="F167" s="296"/>
      <c r="G167" s="291"/>
      <c r="H167" s="21"/>
      <c r="I167" s="21"/>
      <c r="J167" s="21"/>
      <c r="K167" s="553">
        <f>-'STEPPED UP GENCO'!K47</f>
        <v>-0.16656006869999998</v>
      </c>
      <c r="L167" s="611" t="s">
        <v>348</v>
      </c>
      <c r="M167" s="553"/>
      <c r="N167" s="553"/>
      <c r="O167" s="553"/>
      <c r="P167" s="553">
        <f>-'STEPPED UP GENCO'!P47</f>
        <v>-3.6172349097</v>
      </c>
      <c r="Q167" s="615" t="s">
        <v>348</v>
      </c>
    </row>
    <row r="168" spans="1:17" ht="15">
      <c r="A168" s="303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88"/>
      <c r="M168" s="21"/>
      <c r="N168" s="21"/>
      <c r="O168" s="21"/>
      <c r="P168" s="21"/>
      <c r="Q168" s="617"/>
    </row>
    <row r="169" spans="1:17" ht="15">
      <c r="A169" s="303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88"/>
      <c r="M169" s="21"/>
      <c r="N169" s="21"/>
      <c r="O169" s="21"/>
      <c r="P169" s="21"/>
      <c r="Q169" s="617"/>
    </row>
    <row r="170" spans="1:17" ht="15">
      <c r="A170" s="303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88"/>
      <c r="M170" s="21"/>
      <c r="N170" s="21"/>
      <c r="O170" s="21"/>
      <c r="P170" s="21"/>
      <c r="Q170" s="617"/>
    </row>
    <row r="171" spans="1:17" ht="23.25">
      <c r="A171" s="303"/>
      <c r="B171" s="21"/>
      <c r="C171" s="21"/>
      <c r="D171" s="21"/>
      <c r="E171" s="21"/>
      <c r="F171" s="21"/>
      <c r="G171" s="21"/>
      <c r="H171" s="290"/>
      <c r="I171" s="290"/>
      <c r="J171" s="309" t="s">
        <v>351</v>
      </c>
      <c r="K171" s="614">
        <f>SUM(K165:K170)</f>
        <v>-6.118227456700001</v>
      </c>
      <c r="L171" s="309" t="s">
        <v>348</v>
      </c>
      <c r="M171" s="553"/>
      <c r="N171" s="553"/>
      <c r="O171" s="553"/>
      <c r="P171" s="614">
        <f>SUM(P165:P170)</f>
        <v>17.321115072300007</v>
      </c>
      <c r="Q171" s="309" t="s">
        <v>348</v>
      </c>
    </row>
    <row r="172" spans="1:17" ht="13.5" thickBot="1">
      <c r="A172" s="304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206"/>
    </row>
  </sheetData>
  <sheetProtection/>
  <printOptions horizontalCentered="1"/>
  <pageMargins left="0.5" right="0.35" top="0.35" bottom="0.43" header="0.5" footer="0.5"/>
  <pageSetup horizontalDpi="600" verticalDpi="600" orientation="landscape" paperSize="9" scale="54" r:id="rId1"/>
  <rowBreaks count="3" manualBreakCount="3">
    <brk id="45" max="255" man="1"/>
    <brk id="84" max="16" man="1"/>
    <brk id="14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55" zoomScaleNormal="70" zoomScaleSheetLayoutView="55" zoomScalePageLayoutView="50" workbookViewId="0" topLeftCell="A13">
      <selection activeCell="M41" sqref="M41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28125" style="0" bestFit="1" customWidth="1"/>
    <col min="10" max="10" width="9.8515625" style="0" bestFit="1" customWidth="1"/>
    <col min="11" max="11" width="13.7109375" style="0" customWidth="1"/>
    <col min="12" max="12" width="14.421875" style="0" customWidth="1"/>
    <col min="13" max="13" width="14.28125" style="0" customWidth="1"/>
    <col min="14" max="14" width="9.28125" style="0" bestFit="1" customWidth="1"/>
    <col min="15" max="15" width="10.8515625" style="0" bestFit="1" customWidth="1"/>
    <col min="16" max="16" width="14.28125" style="0" customWidth="1"/>
    <col min="17" max="17" width="18.8515625" style="0" customWidth="1"/>
  </cols>
  <sheetData>
    <row r="1" spans="1:17" ht="26.25">
      <c r="A1" s="1" t="s">
        <v>256</v>
      </c>
      <c r="Q1" s="240" t="str">
        <f>NDPL!Q1</f>
        <v>OCTOBER 2010</v>
      </c>
    </row>
    <row r="2" ht="18.75" customHeight="1">
      <c r="A2" s="104" t="s">
        <v>257</v>
      </c>
    </row>
    <row r="3" ht="23.25">
      <c r="A3" s="245" t="s">
        <v>230</v>
      </c>
    </row>
    <row r="4" spans="1:16" ht="24" thickBot="1">
      <c r="A4" s="573" t="s">
        <v>231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01/11/10</v>
      </c>
      <c r="H5" s="41" t="str">
        <f>NDPL!H5</f>
        <v>INTIAL READING 01/10/10</v>
      </c>
      <c r="I5" s="41" t="s">
        <v>4</v>
      </c>
      <c r="J5" s="41" t="s">
        <v>5</v>
      </c>
      <c r="K5" s="41" t="s">
        <v>6</v>
      </c>
      <c r="L5" s="43" t="str">
        <f>NDPL!G5</f>
        <v>FINAL READING 01/11/10</v>
      </c>
      <c r="M5" s="41" t="str">
        <f>NDPL!H5</f>
        <v>INTIAL READING 01/10/10</v>
      </c>
      <c r="N5" s="41" t="s">
        <v>4</v>
      </c>
      <c r="O5" s="41" t="s">
        <v>5</v>
      </c>
      <c r="P5" s="41" t="s">
        <v>6</v>
      </c>
      <c r="Q5" s="235" t="s">
        <v>329</v>
      </c>
    </row>
    <row r="6" ht="14.25" thickBot="1" thickTop="1"/>
    <row r="7" spans="1:17" ht="18" customHeight="1" thickTop="1">
      <c r="A7" s="207"/>
      <c r="B7" s="208" t="s">
        <v>212</v>
      </c>
      <c r="C7" s="209"/>
      <c r="D7" s="209"/>
      <c r="E7" s="209"/>
      <c r="F7" s="209"/>
      <c r="G7" s="73"/>
      <c r="H7" s="74"/>
      <c r="I7" s="74"/>
      <c r="J7" s="74"/>
      <c r="K7" s="74"/>
      <c r="L7" s="75"/>
      <c r="M7" s="74"/>
      <c r="N7" s="74"/>
      <c r="O7" s="74"/>
      <c r="P7" s="74"/>
      <c r="Q7" s="199"/>
    </row>
    <row r="8" spans="1:17" ht="18" customHeight="1">
      <c r="A8" s="210"/>
      <c r="B8" s="211" t="s">
        <v>116</v>
      </c>
      <c r="C8" s="212"/>
      <c r="D8" s="213"/>
      <c r="E8" s="214"/>
      <c r="F8" s="215"/>
      <c r="G8" s="80"/>
      <c r="H8" s="81"/>
      <c r="I8" s="82"/>
      <c r="J8" s="82"/>
      <c r="K8" s="82"/>
      <c r="L8" s="83"/>
      <c r="M8" s="81"/>
      <c r="N8" s="82"/>
      <c r="O8" s="82"/>
      <c r="P8" s="82"/>
      <c r="Q8" s="200"/>
    </row>
    <row r="9" spans="1:17" ht="18" customHeight="1">
      <c r="A9" s="210">
        <v>1</v>
      </c>
      <c r="B9" s="211" t="s">
        <v>117</v>
      </c>
      <c r="C9" s="212">
        <v>4865136</v>
      </c>
      <c r="D9" s="216" t="s">
        <v>13</v>
      </c>
      <c r="E9" s="339" t="s">
        <v>366</v>
      </c>
      <c r="F9" s="217">
        <v>100</v>
      </c>
      <c r="G9" s="139">
        <v>2228</v>
      </c>
      <c r="H9" s="576">
        <v>2157</v>
      </c>
      <c r="I9" s="82">
        <f aca="true" t="shared" si="0" ref="I9:I51">G9-H9</f>
        <v>71</v>
      </c>
      <c r="J9" s="82">
        <f aca="true" t="shared" si="1" ref="J9:J51">$F9*I9</f>
        <v>7100</v>
      </c>
      <c r="K9" s="82">
        <f aca="true" t="shared" si="2" ref="K9:K51">J9/1000000</f>
        <v>0.0071</v>
      </c>
      <c r="L9" s="241">
        <v>52856</v>
      </c>
      <c r="M9" s="82">
        <v>52678</v>
      </c>
      <c r="N9" s="82">
        <f aca="true" t="shared" si="3" ref="N9:N51">L9-M9</f>
        <v>178</v>
      </c>
      <c r="O9" s="82">
        <f aca="true" t="shared" si="4" ref="O9:O51">$F9*N9</f>
        <v>17800</v>
      </c>
      <c r="P9" s="82">
        <f aca="true" t="shared" si="5" ref="P9:P51">O9/1000000</f>
        <v>0.0178</v>
      </c>
      <c r="Q9" s="200"/>
    </row>
    <row r="10" spans="1:17" ht="18" customHeight="1">
      <c r="A10" s="210">
        <v>2</v>
      </c>
      <c r="B10" s="211" t="s">
        <v>118</v>
      </c>
      <c r="C10" s="212">
        <v>4865137</v>
      </c>
      <c r="D10" s="216" t="s">
        <v>13</v>
      </c>
      <c r="E10" s="339" t="s">
        <v>366</v>
      </c>
      <c r="F10" s="217">
        <v>100</v>
      </c>
      <c r="G10" s="139">
        <v>2206</v>
      </c>
      <c r="H10" s="576">
        <v>1980</v>
      </c>
      <c r="I10" s="82">
        <f t="shared" si="0"/>
        <v>226</v>
      </c>
      <c r="J10" s="82">
        <f t="shared" si="1"/>
        <v>22600</v>
      </c>
      <c r="K10" s="82">
        <f t="shared" si="2"/>
        <v>0.0226</v>
      </c>
      <c r="L10" s="241">
        <v>111362</v>
      </c>
      <c r="M10" s="82">
        <v>111347</v>
      </c>
      <c r="N10" s="82">
        <f t="shared" si="3"/>
        <v>15</v>
      </c>
      <c r="O10" s="82">
        <f t="shared" si="4"/>
        <v>1500</v>
      </c>
      <c r="P10" s="82">
        <f t="shared" si="5"/>
        <v>0.0015</v>
      </c>
      <c r="Q10" s="200"/>
    </row>
    <row r="11" spans="1:17" ht="18" customHeight="1">
      <c r="A11" s="210">
        <v>3</v>
      </c>
      <c r="B11" s="211" t="s">
        <v>119</v>
      </c>
      <c r="C11" s="212">
        <v>4865138</v>
      </c>
      <c r="D11" s="216" t="s">
        <v>13</v>
      </c>
      <c r="E11" s="339" t="s">
        <v>366</v>
      </c>
      <c r="F11" s="217">
        <v>100</v>
      </c>
      <c r="G11" s="139">
        <v>999308</v>
      </c>
      <c r="H11" s="576">
        <v>999569</v>
      </c>
      <c r="I11" s="82">
        <f t="shared" si="0"/>
        <v>-261</v>
      </c>
      <c r="J11" s="82">
        <f t="shared" si="1"/>
        <v>-26100</v>
      </c>
      <c r="K11" s="82">
        <f t="shared" si="2"/>
        <v>-0.0261</v>
      </c>
      <c r="L11" s="241">
        <v>4314</v>
      </c>
      <c r="M11" s="82">
        <v>4318</v>
      </c>
      <c r="N11" s="82">
        <f t="shared" si="3"/>
        <v>-4</v>
      </c>
      <c r="O11" s="82">
        <f t="shared" si="4"/>
        <v>-400</v>
      </c>
      <c r="P11" s="82">
        <f t="shared" si="5"/>
        <v>-0.0004</v>
      </c>
      <c r="Q11" s="200"/>
    </row>
    <row r="12" spans="1:17" ht="18" customHeight="1">
      <c r="A12" s="210">
        <v>4</v>
      </c>
      <c r="B12" s="211" t="s">
        <v>120</v>
      </c>
      <c r="C12" s="212">
        <v>4865139</v>
      </c>
      <c r="D12" s="216" t="s">
        <v>13</v>
      </c>
      <c r="E12" s="339" t="s">
        <v>366</v>
      </c>
      <c r="F12" s="217">
        <v>100</v>
      </c>
      <c r="G12" s="139">
        <v>3584</v>
      </c>
      <c r="H12" s="576">
        <v>3659</v>
      </c>
      <c r="I12" s="82">
        <f t="shared" si="0"/>
        <v>-75</v>
      </c>
      <c r="J12" s="82">
        <f t="shared" si="1"/>
        <v>-7500</v>
      </c>
      <c r="K12" s="82">
        <f t="shared" si="2"/>
        <v>-0.0075</v>
      </c>
      <c r="L12" s="241">
        <v>72907</v>
      </c>
      <c r="M12" s="82">
        <v>72954</v>
      </c>
      <c r="N12" s="82">
        <f t="shared" si="3"/>
        <v>-47</v>
      </c>
      <c r="O12" s="82">
        <f t="shared" si="4"/>
        <v>-4700</v>
      </c>
      <c r="P12" s="82">
        <f t="shared" si="5"/>
        <v>-0.0047</v>
      </c>
      <c r="Q12" s="200"/>
    </row>
    <row r="13" spans="1:17" ht="18" customHeight="1">
      <c r="A13" s="210">
        <v>5</v>
      </c>
      <c r="B13" s="211" t="s">
        <v>121</v>
      </c>
      <c r="C13" s="212">
        <v>4864948</v>
      </c>
      <c r="D13" s="216" t="s">
        <v>13</v>
      </c>
      <c r="E13" s="339" t="s">
        <v>366</v>
      </c>
      <c r="F13" s="217">
        <v>1000</v>
      </c>
      <c r="G13" s="139">
        <v>31478</v>
      </c>
      <c r="H13" s="576">
        <v>29543</v>
      </c>
      <c r="I13" s="82">
        <f t="shared" si="0"/>
        <v>1935</v>
      </c>
      <c r="J13" s="82">
        <f t="shared" si="1"/>
        <v>1935000</v>
      </c>
      <c r="K13" s="82">
        <f t="shared" si="2"/>
        <v>1.935</v>
      </c>
      <c r="L13" s="241">
        <v>232</v>
      </c>
      <c r="M13" s="82">
        <v>232</v>
      </c>
      <c r="N13" s="82">
        <f t="shared" si="3"/>
        <v>0</v>
      </c>
      <c r="O13" s="82">
        <f t="shared" si="4"/>
        <v>0</v>
      </c>
      <c r="P13" s="82">
        <f t="shared" si="5"/>
        <v>0</v>
      </c>
      <c r="Q13" s="200"/>
    </row>
    <row r="14" spans="1:17" ht="18" customHeight="1">
      <c r="A14" s="210"/>
      <c r="B14" s="218" t="s">
        <v>162</v>
      </c>
      <c r="C14" s="212"/>
      <c r="D14" s="216"/>
      <c r="E14" s="339"/>
      <c r="F14" s="217"/>
      <c r="G14" s="139"/>
      <c r="H14" s="576"/>
      <c r="I14" s="82"/>
      <c r="J14" s="82"/>
      <c r="K14" s="82"/>
      <c r="L14" s="241"/>
      <c r="M14" s="82"/>
      <c r="N14" s="82"/>
      <c r="O14" s="82"/>
      <c r="P14" s="82"/>
      <c r="Q14" s="200"/>
    </row>
    <row r="15" spans="1:17" ht="18" customHeight="1">
      <c r="A15" s="210"/>
      <c r="B15" s="218" t="s">
        <v>116</v>
      </c>
      <c r="C15" s="212"/>
      <c r="D15" s="216"/>
      <c r="E15" s="339"/>
      <c r="F15" s="217"/>
      <c r="G15" s="139"/>
      <c r="H15" s="82"/>
      <c r="I15" s="82"/>
      <c r="J15" s="82"/>
      <c r="K15" s="82"/>
      <c r="L15" s="241"/>
      <c r="M15" s="82"/>
      <c r="N15" s="82"/>
      <c r="O15" s="82"/>
      <c r="P15" s="82"/>
      <c r="Q15" s="200"/>
    </row>
    <row r="16" spans="1:17" ht="18" customHeight="1">
      <c r="A16" s="210">
        <v>6</v>
      </c>
      <c r="B16" s="211" t="s">
        <v>213</v>
      </c>
      <c r="C16" s="212">
        <v>4865124</v>
      </c>
      <c r="D16" s="213" t="s">
        <v>13</v>
      </c>
      <c r="E16" s="339" t="s">
        <v>366</v>
      </c>
      <c r="F16" s="217">
        <v>100</v>
      </c>
      <c r="G16" s="139">
        <v>172</v>
      </c>
      <c r="H16" s="82">
        <v>173</v>
      </c>
      <c r="I16" s="82">
        <f>G16-H16</f>
        <v>-1</v>
      </c>
      <c r="J16" s="82">
        <f t="shared" si="1"/>
        <v>-100</v>
      </c>
      <c r="K16" s="82">
        <f t="shared" si="2"/>
        <v>-0.0001</v>
      </c>
      <c r="L16" s="241">
        <v>268351</v>
      </c>
      <c r="M16" s="82">
        <v>266176</v>
      </c>
      <c r="N16" s="82">
        <f>L16-M16</f>
        <v>2175</v>
      </c>
      <c r="O16" s="82">
        <f t="shared" si="4"/>
        <v>217500</v>
      </c>
      <c r="P16" s="82">
        <f t="shared" si="5"/>
        <v>0.2175</v>
      </c>
      <c r="Q16" s="200"/>
    </row>
    <row r="17" spans="1:17" ht="18" customHeight="1">
      <c r="A17" s="210">
        <v>7</v>
      </c>
      <c r="B17" s="211" t="s">
        <v>214</v>
      </c>
      <c r="C17" s="212">
        <v>4865125</v>
      </c>
      <c r="D17" s="216" t="s">
        <v>13</v>
      </c>
      <c r="E17" s="339" t="s">
        <v>366</v>
      </c>
      <c r="F17" s="217">
        <v>100</v>
      </c>
      <c r="G17" s="139">
        <v>1695</v>
      </c>
      <c r="H17" s="82">
        <v>1675</v>
      </c>
      <c r="I17" s="82">
        <f t="shared" si="0"/>
        <v>20</v>
      </c>
      <c r="J17" s="82">
        <f t="shared" si="1"/>
        <v>2000</v>
      </c>
      <c r="K17" s="82">
        <f t="shared" si="2"/>
        <v>0.002</v>
      </c>
      <c r="L17" s="241">
        <v>392284</v>
      </c>
      <c r="M17" s="82">
        <v>389292</v>
      </c>
      <c r="N17" s="82">
        <f t="shared" si="3"/>
        <v>2992</v>
      </c>
      <c r="O17" s="82">
        <f t="shared" si="4"/>
        <v>299200</v>
      </c>
      <c r="P17" s="82">
        <f t="shared" si="5"/>
        <v>0.2992</v>
      </c>
      <c r="Q17" s="200"/>
    </row>
    <row r="18" spans="1:17" ht="18" customHeight="1">
      <c r="A18" s="210">
        <v>8</v>
      </c>
      <c r="B18" s="214" t="s">
        <v>215</v>
      </c>
      <c r="C18" s="212">
        <v>4865126</v>
      </c>
      <c r="D18" s="216" t="s">
        <v>13</v>
      </c>
      <c r="E18" s="339" t="s">
        <v>366</v>
      </c>
      <c r="F18" s="217">
        <v>100</v>
      </c>
      <c r="G18" s="139">
        <v>1973</v>
      </c>
      <c r="H18" s="82">
        <v>1940</v>
      </c>
      <c r="I18" s="82">
        <f t="shared" si="0"/>
        <v>33</v>
      </c>
      <c r="J18" s="82">
        <f t="shared" si="1"/>
        <v>3300</v>
      </c>
      <c r="K18" s="82">
        <f t="shared" si="2"/>
        <v>0.0033</v>
      </c>
      <c r="L18" s="241">
        <v>170199</v>
      </c>
      <c r="M18" s="82">
        <v>169048</v>
      </c>
      <c r="N18" s="82">
        <f t="shared" si="3"/>
        <v>1151</v>
      </c>
      <c r="O18" s="82">
        <f t="shared" si="4"/>
        <v>115100</v>
      </c>
      <c r="P18" s="82">
        <f t="shared" si="5"/>
        <v>0.1151</v>
      </c>
      <c r="Q18" s="200"/>
    </row>
    <row r="19" spans="1:17" ht="18" customHeight="1">
      <c r="A19" s="210">
        <v>9</v>
      </c>
      <c r="B19" s="211" t="s">
        <v>216</v>
      </c>
      <c r="C19" s="212">
        <v>4865127</v>
      </c>
      <c r="D19" s="216" t="s">
        <v>13</v>
      </c>
      <c r="E19" s="339" t="s">
        <v>366</v>
      </c>
      <c r="F19" s="217">
        <v>100</v>
      </c>
      <c r="G19" s="139">
        <v>1123</v>
      </c>
      <c r="H19" s="82">
        <v>1112</v>
      </c>
      <c r="I19" s="82">
        <f t="shared" si="0"/>
        <v>11</v>
      </c>
      <c r="J19" s="82">
        <f t="shared" si="1"/>
        <v>1100</v>
      </c>
      <c r="K19" s="82">
        <f t="shared" si="2"/>
        <v>0.0011</v>
      </c>
      <c r="L19" s="241">
        <v>287903</v>
      </c>
      <c r="M19" s="82">
        <v>287473</v>
      </c>
      <c r="N19" s="82">
        <f t="shared" si="3"/>
        <v>430</v>
      </c>
      <c r="O19" s="82">
        <f t="shared" si="4"/>
        <v>43000</v>
      </c>
      <c r="P19" s="82">
        <f t="shared" si="5"/>
        <v>0.043</v>
      </c>
      <c r="Q19" s="200"/>
    </row>
    <row r="20" spans="1:17" ht="18" customHeight="1">
      <c r="A20" s="210">
        <v>10</v>
      </c>
      <c r="B20" s="211" t="s">
        <v>217</v>
      </c>
      <c r="C20" s="212">
        <v>4865128</v>
      </c>
      <c r="D20" s="216" t="s">
        <v>13</v>
      </c>
      <c r="E20" s="339" t="s">
        <v>366</v>
      </c>
      <c r="F20" s="217">
        <v>100</v>
      </c>
      <c r="G20" s="139">
        <v>999958</v>
      </c>
      <c r="H20" s="82">
        <v>999965</v>
      </c>
      <c r="I20" s="82">
        <f t="shared" si="0"/>
        <v>-7</v>
      </c>
      <c r="J20" s="82">
        <f t="shared" si="1"/>
        <v>-700</v>
      </c>
      <c r="K20" s="82">
        <f t="shared" si="2"/>
        <v>-0.0007</v>
      </c>
      <c r="L20" s="241">
        <v>194529</v>
      </c>
      <c r="M20" s="82">
        <v>191454</v>
      </c>
      <c r="N20" s="82">
        <f t="shared" si="3"/>
        <v>3075</v>
      </c>
      <c r="O20" s="82">
        <f t="shared" si="4"/>
        <v>307500</v>
      </c>
      <c r="P20" s="82">
        <f t="shared" si="5"/>
        <v>0.3075</v>
      </c>
      <c r="Q20" s="200"/>
    </row>
    <row r="21" spans="1:17" ht="18" customHeight="1">
      <c r="A21" s="210">
        <v>11</v>
      </c>
      <c r="B21" s="211" t="s">
        <v>218</v>
      </c>
      <c r="C21" s="212">
        <v>4865129</v>
      </c>
      <c r="D21" s="213" t="s">
        <v>13</v>
      </c>
      <c r="E21" s="339" t="s">
        <v>366</v>
      </c>
      <c r="F21" s="217">
        <v>100</v>
      </c>
      <c r="G21" s="139">
        <v>472</v>
      </c>
      <c r="H21" s="82">
        <v>480</v>
      </c>
      <c r="I21" s="82">
        <f>G21-H21</f>
        <v>-8</v>
      </c>
      <c r="J21" s="82">
        <f t="shared" si="1"/>
        <v>-800</v>
      </c>
      <c r="K21" s="82">
        <f t="shared" si="2"/>
        <v>-0.0008</v>
      </c>
      <c r="L21" s="241">
        <v>123968</v>
      </c>
      <c r="M21" s="82">
        <v>124316</v>
      </c>
      <c r="N21" s="82">
        <f>L21-M21</f>
        <v>-348</v>
      </c>
      <c r="O21" s="82">
        <f t="shared" si="4"/>
        <v>-34800</v>
      </c>
      <c r="P21" s="82">
        <f t="shared" si="5"/>
        <v>-0.0348</v>
      </c>
      <c r="Q21" s="200"/>
    </row>
    <row r="22" spans="1:17" ht="18" customHeight="1">
      <c r="A22" s="210">
        <v>12</v>
      </c>
      <c r="B22" s="211" t="s">
        <v>219</v>
      </c>
      <c r="C22" s="212">
        <v>4865130</v>
      </c>
      <c r="D22" s="216" t="s">
        <v>13</v>
      </c>
      <c r="E22" s="339" t="s">
        <v>366</v>
      </c>
      <c r="F22" s="217">
        <v>100</v>
      </c>
      <c r="G22" s="139">
        <v>2350</v>
      </c>
      <c r="H22" s="82">
        <v>2217</v>
      </c>
      <c r="I22" s="82">
        <f t="shared" si="0"/>
        <v>133</v>
      </c>
      <c r="J22" s="82">
        <f t="shared" si="1"/>
        <v>13300</v>
      </c>
      <c r="K22" s="82">
        <f t="shared" si="2"/>
        <v>0.0133</v>
      </c>
      <c r="L22" s="241">
        <v>168458</v>
      </c>
      <c r="M22" s="82">
        <v>166654</v>
      </c>
      <c r="N22" s="82">
        <f t="shared" si="3"/>
        <v>1804</v>
      </c>
      <c r="O22" s="82">
        <f t="shared" si="4"/>
        <v>180400</v>
      </c>
      <c r="P22" s="82">
        <f t="shared" si="5"/>
        <v>0.1804</v>
      </c>
      <c r="Q22" s="200"/>
    </row>
    <row r="23" spans="1:17" ht="18" customHeight="1">
      <c r="A23" s="210">
        <v>13</v>
      </c>
      <c r="B23" s="211" t="s">
        <v>220</v>
      </c>
      <c r="C23" s="212">
        <v>4865131</v>
      </c>
      <c r="D23" s="216" t="s">
        <v>13</v>
      </c>
      <c r="E23" s="339" t="s">
        <v>366</v>
      </c>
      <c r="F23" s="217">
        <v>100</v>
      </c>
      <c r="G23" s="139">
        <v>2887</v>
      </c>
      <c r="H23" s="82">
        <v>2857</v>
      </c>
      <c r="I23" s="82">
        <f t="shared" si="0"/>
        <v>30</v>
      </c>
      <c r="J23" s="82">
        <f t="shared" si="1"/>
        <v>3000</v>
      </c>
      <c r="K23" s="82">
        <f t="shared" si="2"/>
        <v>0.003</v>
      </c>
      <c r="L23" s="241">
        <v>212983</v>
      </c>
      <c r="M23" s="82">
        <v>209847</v>
      </c>
      <c r="N23" s="82">
        <f t="shared" si="3"/>
        <v>3136</v>
      </c>
      <c r="O23" s="82">
        <f t="shared" si="4"/>
        <v>313600</v>
      </c>
      <c r="P23" s="82">
        <f t="shared" si="5"/>
        <v>0.3136</v>
      </c>
      <c r="Q23" s="200"/>
    </row>
    <row r="24" spans="1:17" ht="18" customHeight="1">
      <c r="A24" s="210"/>
      <c r="B24" s="219" t="s">
        <v>221</v>
      </c>
      <c r="C24" s="212"/>
      <c r="D24" s="216"/>
      <c r="E24" s="339"/>
      <c r="F24" s="217"/>
      <c r="G24" s="139"/>
      <c r="H24" s="82"/>
      <c r="I24" s="82"/>
      <c r="J24" s="82"/>
      <c r="K24" s="82"/>
      <c r="L24" s="241"/>
      <c r="M24" s="82"/>
      <c r="N24" s="82"/>
      <c r="O24" s="82"/>
      <c r="P24" s="82"/>
      <c r="Q24" s="200"/>
    </row>
    <row r="25" spans="1:17" ht="18" customHeight="1">
      <c r="A25" s="210">
        <v>14</v>
      </c>
      <c r="B25" s="211" t="s">
        <v>222</v>
      </c>
      <c r="C25" s="212">
        <v>4865037</v>
      </c>
      <c r="D25" s="216" t="s">
        <v>13</v>
      </c>
      <c r="E25" s="339" t="s">
        <v>366</v>
      </c>
      <c r="F25" s="217">
        <v>1100</v>
      </c>
      <c r="G25" s="139">
        <v>0</v>
      </c>
      <c r="H25" s="576">
        <v>0</v>
      </c>
      <c r="I25" s="82">
        <f t="shared" si="0"/>
        <v>0</v>
      </c>
      <c r="J25" s="82">
        <f t="shared" si="1"/>
        <v>0</v>
      </c>
      <c r="K25" s="82">
        <f t="shared" si="2"/>
        <v>0</v>
      </c>
      <c r="L25" s="241">
        <v>43019</v>
      </c>
      <c r="M25" s="82">
        <v>40056</v>
      </c>
      <c r="N25" s="82">
        <f t="shared" si="3"/>
        <v>2963</v>
      </c>
      <c r="O25" s="82">
        <f t="shared" si="4"/>
        <v>3259300</v>
      </c>
      <c r="P25" s="82">
        <f t="shared" si="5"/>
        <v>3.2593</v>
      </c>
      <c r="Q25" s="200"/>
    </row>
    <row r="26" spans="1:17" ht="18" customHeight="1">
      <c r="A26" s="210">
        <v>15</v>
      </c>
      <c r="B26" s="211" t="s">
        <v>223</v>
      </c>
      <c r="C26" s="212">
        <v>4865038</v>
      </c>
      <c r="D26" s="216" t="s">
        <v>13</v>
      </c>
      <c r="E26" s="339" t="s">
        <v>366</v>
      </c>
      <c r="F26" s="217">
        <v>1000</v>
      </c>
      <c r="G26" s="139">
        <v>5143</v>
      </c>
      <c r="H26" s="82">
        <v>5130</v>
      </c>
      <c r="I26" s="82">
        <f t="shared" si="0"/>
        <v>13</v>
      </c>
      <c r="J26" s="82">
        <f t="shared" si="1"/>
        <v>13000</v>
      </c>
      <c r="K26" s="82">
        <f t="shared" si="2"/>
        <v>0.013</v>
      </c>
      <c r="L26" s="241">
        <v>36028</v>
      </c>
      <c r="M26" s="82">
        <v>36028</v>
      </c>
      <c r="N26" s="82">
        <f t="shared" si="3"/>
        <v>0</v>
      </c>
      <c r="O26" s="82">
        <f t="shared" si="4"/>
        <v>0</v>
      </c>
      <c r="P26" s="82">
        <f t="shared" si="5"/>
        <v>0</v>
      </c>
      <c r="Q26" s="200"/>
    </row>
    <row r="27" spans="1:17" ht="18" customHeight="1">
      <c r="A27" s="210">
        <v>16</v>
      </c>
      <c r="B27" s="211" t="s">
        <v>224</v>
      </c>
      <c r="C27" s="212">
        <v>4865039</v>
      </c>
      <c r="D27" s="216" t="s">
        <v>13</v>
      </c>
      <c r="E27" s="339" t="s">
        <v>366</v>
      </c>
      <c r="F27" s="217">
        <v>1100</v>
      </c>
      <c r="G27" s="139">
        <v>0</v>
      </c>
      <c r="H27" s="576">
        <v>0</v>
      </c>
      <c r="I27" s="82">
        <f t="shared" si="0"/>
        <v>0</v>
      </c>
      <c r="J27" s="82">
        <f t="shared" si="1"/>
        <v>0</v>
      </c>
      <c r="K27" s="82">
        <f t="shared" si="2"/>
        <v>0</v>
      </c>
      <c r="L27" s="241">
        <v>113170</v>
      </c>
      <c r="M27" s="82">
        <v>109775</v>
      </c>
      <c r="N27" s="82">
        <f t="shared" si="3"/>
        <v>3395</v>
      </c>
      <c r="O27" s="82">
        <f t="shared" si="4"/>
        <v>3734500</v>
      </c>
      <c r="P27" s="82">
        <f t="shared" si="5"/>
        <v>3.7345</v>
      </c>
      <c r="Q27" s="200"/>
    </row>
    <row r="28" spans="1:17" ht="18" customHeight="1">
      <c r="A28" s="210">
        <v>17</v>
      </c>
      <c r="B28" s="214" t="s">
        <v>225</v>
      </c>
      <c r="C28" s="212">
        <v>4865040</v>
      </c>
      <c r="D28" s="216" t="s">
        <v>13</v>
      </c>
      <c r="E28" s="339" t="s">
        <v>366</v>
      </c>
      <c r="F28" s="217">
        <v>1000</v>
      </c>
      <c r="G28" s="139">
        <v>7509</v>
      </c>
      <c r="H28" s="82">
        <v>7439</v>
      </c>
      <c r="I28" s="82">
        <f t="shared" si="0"/>
        <v>70</v>
      </c>
      <c r="J28" s="82">
        <f t="shared" si="1"/>
        <v>70000</v>
      </c>
      <c r="K28" s="82">
        <f t="shared" si="2"/>
        <v>0.07</v>
      </c>
      <c r="L28" s="241">
        <v>48033</v>
      </c>
      <c r="M28" s="82">
        <v>48033</v>
      </c>
      <c r="N28" s="82">
        <f t="shared" si="3"/>
        <v>0</v>
      </c>
      <c r="O28" s="82">
        <f t="shared" si="4"/>
        <v>0</v>
      </c>
      <c r="P28" s="82">
        <f t="shared" si="5"/>
        <v>0</v>
      </c>
      <c r="Q28" s="200"/>
    </row>
    <row r="29" spans="1:17" ht="18" customHeight="1">
      <c r="A29" s="210"/>
      <c r="B29" s="219"/>
      <c r="C29" s="212"/>
      <c r="D29" s="216"/>
      <c r="E29" s="339"/>
      <c r="F29" s="217"/>
      <c r="G29" s="139"/>
      <c r="H29" s="82"/>
      <c r="I29" s="82"/>
      <c r="J29" s="82"/>
      <c r="K29" s="96">
        <f>SUM(K25:K28)</f>
        <v>0.083</v>
      </c>
      <c r="L29" s="241"/>
      <c r="M29" s="82"/>
      <c r="N29" s="82"/>
      <c r="O29" s="82"/>
      <c r="P29" s="96">
        <f>SUM(P25:P28)</f>
        <v>6.9938</v>
      </c>
      <c r="Q29" s="200"/>
    </row>
    <row r="30" spans="1:17" ht="18" customHeight="1">
      <c r="A30" s="210"/>
      <c r="B30" s="218" t="s">
        <v>126</v>
      </c>
      <c r="C30" s="212"/>
      <c r="D30" s="213"/>
      <c r="E30" s="339"/>
      <c r="F30" s="217"/>
      <c r="G30" s="139"/>
      <c r="H30" s="82"/>
      <c r="I30" s="82"/>
      <c r="J30" s="82"/>
      <c r="K30" s="82"/>
      <c r="L30" s="241"/>
      <c r="M30" s="82"/>
      <c r="N30" s="82"/>
      <c r="O30" s="82"/>
      <c r="P30" s="82"/>
      <c r="Q30" s="200"/>
    </row>
    <row r="31" spans="1:17" ht="18" customHeight="1">
      <c r="A31" s="210">
        <v>18</v>
      </c>
      <c r="B31" s="211" t="s">
        <v>194</v>
      </c>
      <c r="C31" s="212">
        <v>4865140</v>
      </c>
      <c r="D31" s="216" t="s">
        <v>13</v>
      </c>
      <c r="E31" s="339" t="s">
        <v>366</v>
      </c>
      <c r="F31" s="217">
        <v>100</v>
      </c>
      <c r="G31" s="139">
        <v>682705</v>
      </c>
      <c r="H31" s="82">
        <v>663982</v>
      </c>
      <c r="I31" s="82">
        <f t="shared" si="0"/>
        <v>18723</v>
      </c>
      <c r="J31" s="82">
        <f t="shared" si="1"/>
        <v>1872300</v>
      </c>
      <c r="K31" s="82">
        <f t="shared" si="2"/>
        <v>1.8723</v>
      </c>
      <c r="L31" s="241">
        <v>43192</v>
      </c>
      <c r="M31" s="82">
        <v>43192</v>
      </c>
      <c r="N31" s="82">
        <f t="shared" si="3"/>
        <v>0</v>
      </c>
      <c r="O31" s="82">
        <f t="shared" si="4"/>
        <v>0</v>
      </c>
      <c r="P31" s="82">
        <f t="shared" si="5"/>
        <v>0</v>
      </c>
      <c r="Q31" s="200"/>
    </row>
    <row r="32" spans="1:17" ht="18" customHeight="1">
      <c r="A32" s="210">
        <v>19</v>
      </c>
      <c r="B32" s="211" t="s">
        <v>195</v>
      </c>
      <c r="C32" s="212">
        <v>4864852</v>
      </c>
      <c r="D32" s="216" t="s">
        <v>13</v>
      </c>
      <c r="E32" s="339" t="s">
        <v>366</v>
      </c>
      <c r="F32" s="217">
        <v>1000</v>
      </c>
      <c r="G32" s="139">
        <v>1416</v>
      </c>
      <c r="H32" s="82">
        <v>633</v>
      </c>
      <c r="I32" s="82">
        <f>G32-H32</f>
        <v>783</v>
      </c>
      <c r="J32" s="82">
        <f t="shared" si="1"/>
        <v>783000</v>
      </c>
      <c r="K32" s="82">
        <f t="shared" si="2"/>
        <v>0.783</v>
      </c>
      <c r="L32" s="241">
        <v>774</v>
      </c>
      <c r="M32" s="82">
        <v>754</v>
      </c>
      <c r="N32" s="82">
        <f>L32-M32</f>
        <v>20</v>
      </c>
      <c r="O32" s="82">
        <f t="shared" si="4"/>
        <v>20000</v>
      </c>
      <c r="P32" s="82">
        <f t="shared" si="5"/>
        <v>0.02</v>
      </c>
      <c r="Q32" s="200"/>
    </row>
    <row r="33" spans="1:17" ht="18" customHeight="1">
      <c r="A33" s="210">
        <v>20</v>
      </c>
      <c r="B33" s="214" t="s">
        <v>196</v>
      </c>
      <c r="C33" s="212">
        <v>4865142</v>
      </c>
      <c r="D33" s="216" t="s">
        <v>13</v>
      </c>
      <c r="E33" s="339" t="s">
        <v>366</v>
      </c>
      <c r="F33" s="217">
        <v>100</v>
      </c>
      <c r="G33" s="139">
        <v>663074</v>
      </c>
      <c r="H33" s="82">
        <v>639274</v>
      </c>
      <c r="I33" s="82">
        <f>G33-H33</f>
        <v>23800</v>
      </c>
      <c r="J33" s="82">
        <f t="shared" si="1"/>
        <v>2380000</v>
      </c>
      <c r="K33" s="82">
        <f t="shared" si="2"/>
        <v>2.38</v>
      </c>
      <c r="L33" s="241">
        <v>38217</v>
      </c>
      <c r="M33" s="82">
        <v>38217</v>
      </c>
      <c r="N33" s="82">
        <f>L33-M33</f>
        <v>0</v>
      </c>
      <c r="O33" s="82">
        <f t="shared" si="4"/>
        <v>0</v>
      </c>
      <c r="P33" s="82">
        <f t="shared" si="5"/>
        <v>0</v>
      </c>
      <c r="Q33" s="200"/>
    </row>
    <row r="34" spans="1:17" ht="18" customHeight="1">
      <c r="A34" s="210"/>
      <c r="B34" s="219" t="s">
        <v>200</v>
      </c>
      <c r="C34" s="212"/>
      <c r="D34" s="216"/>
      <c r="E34" s="339"/>
      <c r="F34" s="217"/>
      <c r="G34" s="139"/>
      <c r="H34" s="82"/>
      <c r="I34" s="82"/>
      <c r="J34" s="82"/>
      <c r="K34" s="82"/>
      <c r="L34" s="241"/>
      <c r="M34" s="82"/>
      <c r="N34" s="82"/>
      <c r="O34" s="82"/>
      <c r="P34" s="82"/>
      <c r="Q34" s="200"/>
    </row>
    <row r="35" spans="1:17" ht="18" customHeight="1">
      <c r="A35" s="210">
        <v>21</v>
      </c>
      <c r="B35" s="211" t="s">
        <v>387</v>
      </c>
      <c r="C35" s="212">
        <v>4865103</v>
      </c>
      <c r="D35" s="216" t="s">
        <v>13</v>
      </c>
      <c r="E35" s="213" t="s">
        <v>14</v>
      </c>
      <c r="F35" s="217">
        <v>100</v>
      </c>
      <c r="G35" s="139">
        <v>4130</v>
      </c>
      <c r="H35" s="82">
        <v>2023</v>
      </c>
      <c r="I35" s="82">
        <f>G35-H35</f>
        <v>2107</v>
      </c>
      <c r="J35" s="82">
        <f>$F35*I35</f>
        <v>210700</v>
      </c>
      <c r="K35" s="82">
        <f>J35/1000000</f>
        <v>0.2107</v>
      </c>
      <c r="L35" s="139">
        <v>2200</v>
      </c>
      <c r="M35" s="82">
        <v>2159</v>
      </c>
      <c r="N35" s="82">
        <f>L35-M35</f>
        <v>41</v>
      </c>
      <c r="O35" s="82">
        <f>$F35*N35</f>
        <v>4100</v>
      </c>
      <c r="P35" s="82">
        <f>O35/1000000</f>
        <v>0.0041</v>
      </c>
      <c r="Q35" s="605"/>
    </row>
    <row r="36" spans="1:17" ht="18" customHeight="1">
      <c r="A36" s="210">
        <v>22</v>
      </c>
      <c r="B36" s="211" t="s">
        <v>227</v>
      </c>
      <c r="C36" s="212">
        <v>4865132</v>
      </c>
      <c r="D36" s="216" t="s">
        <v>13</v>
      </c>
      <c r="E36" s="339" t="s">
        <v>366</v>
      </c>
      <c r="F36" s="217">
        <v>100</v>
      </c>
      <c r="G36" s="139">
        <v>6726</v>
      </c>
      <c r="H36" s="82">
        <v>6506</v>
      </c>
      <c r="I36" s="82">
        <f t="shared" si="0"/>
        <v>220</v>
      </c>
      <c r="J36" s="82">
        <f t="shared" si="1"/>
        <v>22000</v>
      </c>
      <c r="K36" s="82">
        <f t="shared" si="2"/>
        <v>0.022</v>
      </c>
      <c r="L36" s="241">
        <v>607173</v>
      </c>
      <c r="M36" s="82">
        <v>609087</v>
      </c>
      <c r="N36" s="82">
        <f t="shared" si="3"/>
        <v>-1914</v>
      </c>
      <c r="O36" s="82">
        <f t="shared" si="4"/>
        <v>-191400</v>
      </c>
      <c r="P36" s="82">
        <f t="shared" si="5"/>
        <v>-0.1914</v>
      </c>
      <c r="Q36" s="200"/>
    </row>
    <row r="37" spans="1:17" ht="18" customHeight="1" thickBot="1">
      <c r="A37" s="221">
        <v>23</v>
      </c>
      <c r="B37" s="231" t="s">
        <v>228</v>
      </c>
      <c r="C37" s="223">
        <v>4864803</v>
      </c>
      <c r="D37" s="225" t="s">
        <v>13</v>
      </c>
      <c r="E37" s="222" t="s">
        <v>366</v>
      </c>
      <c r="F37" s="232">
        <v>100</v>
      </c>
      <c r="G37" s="579">
        <v>70584</v>
      </c>
      <c r="H37" s="580">
        <v>66514</v>
      </c>
      <c r="I37" s="92">
        <f>G37-H37</f>
        <v>4070</v>
      </c>
      <c r="J37" s="92">
        <f t="shared" si="1"/>
        <v>407000</v>
      </c>
      <c r="K37" s="92">
        <f t="shared" si="2"/>
        <v>0.407</v>
      </c>
      <c r="L37" s="577">
        <v>153006</v>
      </c>
      <c r="M37" s="92">
        <v>151985</v>
      </c>
      <c r="N37" s="92">
        <f>L37-M37</f>
        <v>1021</v>
      </c>
      <c r="O37" s="92">
        <f t="shared" si="4"/>
        <v>102100</v>
      </c>
      <c r="P37" s="92">
        <f t="shared" si="5"/>
        <v>0.1021</v>
      </c>
      <c r="Q37" s="201"/>
    </row>
    <row r="38" spans="1:17" ht="18" customHeight="1" thickTop="1">
      <c r="A38" s="209"/>
      <c r="B38" s="211"/>
      <c r="C38" s="212"/>
      <c r="D38" s="213"/>
      <c r="E38" s="339"/>
      <c r="F38" s="212"/>
      <c r="G38" s="236"/>
      <c r="H38" s="82"/>
      <c r="I38" s="82"/>
      <c r="J38" s="82"/>
      <c r="K38" s="82"/>
      <c r="L38" s="578"/>
      <c r="M38" s="82"/>
      <c r="N38" s="82"/>
      <c r="O38" s="82"/>
      <c r="P38" s="82"/>
      <c r="Q38" s="27"/>
    </row>
    <row r="39" spans="1:17" ht="21" customHeight="1" thickBot="1">
      <c r="A39" s="237"/>
      <c r="B39" s="589"/>
      <c r="C39" s="223"/>
      <c r="D39" s="225"/>
      <c r="E39" s="222"/>
      <c r="F39" s="223"/>
      <c r="G39" s="223"/>
      <c r="H39" s="92"/>
      <c r="I39" s="92"/>
      <c r="J39" s="92"/>
      <c r="K39" s="92"/>
      <c r="L39" s="92"/>
      <c r="M39" s="92"/>
      <c r="N39" s="92"/>
      <c r="O39" s="92"/>
      <c r="P39" s="92"/>
      <c r="Q39" s="240" t="str">
        <f>NDPL!Q1</f>
        <v>OCTOBER 2010</v>
      </c>
    </row>
    <row r="40" spans="1:17" ht="21.75" customHeight="1" thickTop="1">
      <c r="A40" s="207"/>
      <c r="B40" s="593" t="s">
        <v>368</v>
      </c>
      <c r="C40" s="212"/>
      <c r="D40" s="213"/>
      <c r="E40" s="339"/>
      <c r="F40" s="212"/>
      <c r="G40" s="594"/>
      <c r="H40" s="82"/>
      <c r="I40" s="82"/>
      <c r="J40" s="82"/>
      <c r="K40" s="82"/>
      <c r="L40" s="594"/>
      <c r="M40" s="82"/>
      <c r="N40" s="82"/>
      <c r="O40" s="82"/>
      <c r="P40" s="595"/>
      <c r="Q40" s="596"/>
    </row>
    <row r="41" spans="1:17" ht="18" customHeight="1">
      <c r="A41" s="210"/>
      <c r="B41" s="218" t="s">
        <v>203</v>
      </c>
      <c r="C41" s="212"/>
      <c r="D41" s="213"/>
      <c r="E41" s="339"/>
      <c r="F41" s="217"/>
      <c r="G41" s="139"/>
      <c r="H41" s="82"/>
      <c r="I41" s="82"/>
      <c r="J41" s="82"/>
      <c r="K41" s="82"/>
      <c r="L41" s="241"/>
      <c r="M41" s="82"/>
      <c r="N41" s="82"/>
      <c r="O41" s="82"/>
      <c r="P41" s="82"/>
      <c r="Q41" s="200"/>
    </row>
    <row r="42" spans="1:17" ht="25.5">
      <c r="A42" s="210">
        <v>24</v>
      </c>
      <c r="B42" s="220" t="s">
        <v>229</v>
      </c>
      <c r="C42" s="212">
        <v>4865133</v>
      </c>
      <c r="D42" s="216" t="s">
        <v>13</v>
      </c>
      <c r="E42" s="339" t="s">
        <v>366</v>
      </c>
      <c r="F42" s="217">
        <v>-100</v>
      </c>
      <c r="G42" s="139">
        <v>145709</v>
      </c>
      <c r="H42" s="82">
        <v>145806</v>
      </c>
      <c r="I42" s="82">
        <f t="shared" si="0"/>
        <v>-97</v>
      </c>
      <c r="J42" s="82">
        <f t="shared" si="1"/>
        <v>9700</v>
      </c>
      <c r="K42" s="82">
        <f t="shared" si="2"/>
        <v>0.0097</v>
      </c>
      <c r="L42" s="581">
        <v>24263</v>
      </c>
      <c r="M42" s="82">
        <v>24265</v>
      </c>
      <c r="N42" s="82">
        <f t="shared" si="3"/>
        <v>-2</v>
      </c>
      <c r="O42" s="82">
        <f t="shared" si="4"/>
        <v>200</v>
      </c>
      <c r="P42" s="82">
        <f t="shared" si="5"/>
        <v>0.0002</v>
      </c>
      <c r="Q42" s="200"/>
    </row>
    <row r="43" spans="1:17" ht="18" customHeight="1">
      <c r="A43" s="210"/>
      <c r="B43" s="218" t="s">
        <v>205</v>
      </c>
      <c r="C43" s="212"/>
      <c r="D43" s="216"/>
      <c r="E43" s="339"/>
      <c r="F43" s="217"/>
      <c r="G43" s="139"/>
      <c r="H43" s="82"/>
      <c r="I43" s="82"/>
      <c r="J43" s="82"/>
      <c r="K43" s="82"/>
      <c r="L43" s="241"/>
      <c r="M43" s="82"/>
      <c r="N43" s="82"/>
      <c r="O43" s="82"/>
      <c r="P43" s="82"/>
      <c r="Q43" s="200"/>
    </row>
    <row r="44" spans="1:17" ht="18" customHeight="1">
      <c r="A44" s="210">
        <v>25</v>
      </c>
      <c r="B44" s="211" t="s">
        <v>189</v>
      </c>
      <c r="C44" s="212">
        <v>4865076</v>
      </c>
      <c r="D44" s="216" t="s">
        <v>13</v>
      </c>
      <c r="E44" s="339" t="s">
        <v>366</v>
      </c>
      <c r="F44" s="217">
        <v>100</v>
      </c>
      <c r="G44" s="139">
        <v>811</v>
      </c>
      <c r="H44" s="82">
        <v>814</v>
      </c>
      <c r="I44" s="82">
        <f t="shared" si="0"/>
        <v>-3</v>
      </c>
      <c r="J44" s="82">
        <f t="shared" si="1"/>
        <v>-300</v>
      </c>
      <c r="K44" s="82">
        <f t="shared" si="2"/>
        <v>-0.0003</v>
      </c>
      <c r="L44" s="581">
        <v>11115</v>
      </c>
      <c r="M44" s="82">
        <v>11107</v>
      </c>
      <c r="N44" s="82">
        <f t="shared" si="3"/>
        <v>8</v>
      </c>
      <c r="O44" s="82">
        <f t="shared" si="4"/>
        <v>800</v>
      </c>
      <c r="P44" s="82">
        <f t="shared" si="5"/>
        <v>0.0008</v>
      </c>
      <c r="Q44" s="200"/>
    </row>
    <row r="45" spans="1:17" ht="18" customHeight="1">
      <c r="A45" s="210">
        <v>26</v>
      </c>
      <c r="B45" s="214" t="s">
        <v>206</v>
      </c>
      <c r="C45" s="212">
        <v>4865077</v>
      </c>
      <c r="D45" s="216" t="s">
        <v>13</v>
      </c>
      <c r="E45" s="339" t="s">
        <v>366</v>
      </c>
      <c r="F45" s="217">
        <v>100</v>
      </c>
      <c r="G45" s="139"/>
      <c r="H45" s="82"/>
      <c r="I45" s="82">
        <f t="shared" si="0"/>
        <v>0</v>
      </c>
      <c r="J45" s="82">
        <f t="shared" si="1"/>
        <v>0</v>
      </c>
      <c r="K45" s="82">
        <f t="shared" si="2"/>
        <v>0</v>
      </c>
      <c r="L45" s="581"/>
      <c r="M45" s="82"/>
      <c r="N45" s="82">
        <f t="shared" si="3"/>
        <v>0</v>
      </c>
      <c r="O45" s="82">
        <f t="shared" si="4"/>
        <v>0</v>
      </c>
      <c r="P45" s="82">
        <f t="shared" si="5"/>
        <v>0</v>
      </c>
      <c r="Q45" s="200"/>
    </row>
    <row r="46" spans="1:17" ht="18" customHeight="1">
      <c r="A46" s="210"/>
      <c r="B46" s="218" t="s">
        <v>179</v>
      </c>
      <c r="C46" s="212"/>
      <c r="D46" s="216"/>
      <c r="E46" s="339"/>
      <c r="F46" s="217"/>
      <c r="G46" s="139"/>
      <c r="H46" s="82"/>
      <c r="I46" s="82"/>
      <c r="J46" s="82"/>
      <c r="K46" s="82"/>
      <c r="L46" s="241"/>
      <c r="M46" s="82"/>
      <c r="N46" s="82"/>
      <c r="O46" s="82"/>
      <c r="P46" s="82"/>
      <c r="Q46" s="200"/>
    </row>
    <row r="47" spans="1:17" ht="18" customHeight="1">
      <c r="A47" s="210">
        <v>27</v>
      </c>
      <c r="B47" s="211" t="s">
        <v>197</v>
      </c>
      <c r="C47" s="212">
        <v>4865093</v>
      </c>
      <c r="D47" s="216" t="s">
        <v>13</v>
      </c>
      <c r="E47" s="339" t="s">
        <v>366</v>
      </c>
      <c r="F47" s="217">
        <v>100</v>
      </c>
      <c r="G47" s="139">
        <v>4579</v>
      </c>
      <c r="H47" s="82">
        <v>4295</v>
      </c>
      <c r="I47" s="82">
        <f t="shared" si="0"/>
        <v>284</v>
      </c>
      <c r="J47" s="82">
        <f t="shared" si="1"/>
        <v>28400</v>
      </c>
      <c r="K47" s="82">
        <f t="shared" si="2"/>
        <v>0.0284</v>
      </c>
      <c r="L47" s="241">
        <v>48461</v>
      </c>
      <c r="M47" s="82">
        <v>48364</v>
      </c>
      <c r="N47" s="82">
        <f t="shared" si="3"/>
        <v>97</v>
      </c>
      <c r="O47" s="82">
        <f t="shared" si="4"/>
        <v>9700</v>
      </c>
      <c r="P47" s="82">
        <f t="shared" si="5"/>
        <v>0.0097</v>
      </c>
      <c r="Q47" s="200"/>
    </row>
    <row r="48" spans="1:17" ht="18" customHeight="1">
      <c r="A48" s="210">
        <v>28</v>
      </c>
      <c r="B48" s="214" t="s">
        <v>198</v>
      </c>
      <c r="C48" s="212">
        <v>4865094</v>
      </c>
      <c r="D48" s="216" t="s">
        <v>13</v>
      </c>
      <c r="E48" s="339" t="s">
        <v>366</v>
      </c>
      <c r="F48" s="217">
        <v>100</v>
      </c>
      <c r="G48" s="139">
        <v>6997</v>
      </c>
      <c r="H48" s="82">
        <v>6963</v>
      </c>
      <c r="I48" s="82">
        <f>G48-H48</f>
        <v>34</v>
      </c>
      <c r="J48" s="82">
        <f t="shared" si="1"/>
        <v>3400</v>
      </c>
      <c r="K48" s="82">
        <f t="shared" si="2"/>
        <v>0.0034</v>
      </c>
      <c r="L48" s="241">
        <v>46373</v>
      </c>
      <c r="M48" s="82">
        <v>46187</v>
      </c>
      <c r="N48" s="82">
        <f>L48-M48</f>
        <v>186</v>
      </c>
      <c r="O48" s="82">
        <f t="shared" si="4"/>
        <v>18600</v>
      </c>
      <c r="P48" s="82">
        <f t="shared" si="5"/>
        <v>0.0186</v>
      </c>
      <c r="Q48" s="200"/>
    </row>
    <row r="49" spans="1:17" ht="25.5">
      <c r="A49" s="210">
        <v>29</v>
      </c>
      <c r="B49" s="220" t="s">
        <v>226</v>
      </c>
      <c r="C49" s="212">
        <v>4865144</v>
      </c>
      <c r="D49" s="216" t="s">
        <v>13</v>
      </c>
      <c r="E49" s="339" t="s">
        <v>366</v>
      </c>
      <c r="F49" s="217">
        <v>100</v>
      </c>
      <c r="G49" s="139">
        <v>29445</v>
      </c>
      <c r="H49" s="82">
        <v>29176</v>
      </c>
      <c r="I49" s="82">
        <f t="shared" si="0"/>
        <v>269</v>
      </c>
      <c r="J49" s="82">
        <f t="shared" si="1"/>
        <v>26900</v>
      </c>
      <c r="K49" s="82">
        <f t="shared" si="2"/>
        <v>0.0269</v>
      </c>
      <c r="L49" s="581">
        <v>100649</v>
      </c>
      <c r="M49" s="82">
        <v>100564</v>
      </c>
      <c r="N49" s="82">
        <f t="shared" si="3"/>
        <v>85</v>
      </c>
      <c r="O49" s="82">
        <f t="shared" si="4"/>
        <v>8500</v>
      </c>
      <c r="P49" s="82">
        <f t="shared" si="5"/>
        <v>0.0085</v>
      </c>
      <c r="Q49" s="200"/>
    </row>
    <row r="50" spans="1:17" ht="18" customHeight="1">
      <c r="A50" s="210"/>
      <c r="B50" s="218" t="s">
        <v>189</v>
      </c>
      <c r="C50" s="212"/>
      <c r="D50" s="216"/>
      <c r="E50" s="213"/>
      <c r="F50" s="217"/>
      <c r="G50" s="139"/>
      <c r="H50" s="82"/>
      <c r="I50" s="82"/>
      <c r="J50" s="82"/>
      <c r="K50" s="82"/>
      <c r="L50" s="241"/>
      <c r="M50" s="82"/>
      <c r="N50" s="82"/>
      <c r="O50" s="82"/>
      <c r="P50" s="82"/>
      <c r="Q50" s="200"/>
    </row>
    <row r="51" spans="1:17" ht="18" customHeight="1">
      <c r="A51" s="210">
        <v>30</v>
      </c>
      <c r="B51" s="211" t="s">
        <v>190</v>
      </c>
      <c r="C51" s="212">
        <v>4865143</v>
      </c>
      <c r="D51" s="216" t="s">
        <v>13</v>
      </c>
      <c r="E51" s="213" t="s">
        <v>14</v>
      </c>
      <c r="F51" s="217">
        <v>-100</v>
      </c>
      <c r="G51" s="139">
        <v>991701</v>
      </c>
      <c r="H51" s="82">
        <v>992258</v>
      </c>
      <c r="I51" s="82">
        <f t="shared" si="0"/>
        <v>-557</v>
      </c>
      <c r="J51" s="82">
        <f t="shared" si="1"/>
        <v>55700</v>
      </c>
      <c r="K51" s="82">
        <f t="shared" si="2"/>
        <v>0.0557</v>
      </c>
      <c r="L51" s="241">
        <v>859638</v>
      </c>
      <c r="M51" s="82">
        <v>861675</v>
      </c>
      <c r="N51" s="82">
        <f t="shared" si="3"/>
        <v>-2037</v>
      </c>
      <c r="O51" s="82">
        <f t="shared" si="4"/>
        <v>203700</v>
      </c>
      <c r="P51" s="82">
        <f t="shared" si="5"/>
        <v>0.2037</v>
      </c>
      <c r="Q51" s="200"/>
    </row>
    <row r="52" spans="1:23" ht="18" customHeight="1" thickBot="1">
      <c r="A52" s="221"/>
      <c r="B52" s="222"/>
      <c r="C52" s="223"/>
      <c r="D52" s="224"/>
      <c r="E52" s="225"/>
      <c r="F52" s="226"/>
      <c r="G52" s="227"/>
      <c r="H52" s="228"/>
      <c r="I52" s="229"/>
      <c r="J52" s="229"/>
      <c r="K52" s="229"/>
      <c r="L52" s="230"/>
      <c r="M52" s="228"/>
      <c r="N52" s="229"/>
      <c r="O52" s="229"/>
      <c r="P52" s="229"/>
      <c r="Q52" s="234"/>
      <c r="R52" s="99"/>
      <c r="S52" s="99"/>
      <c r="T52" s="99"/>
      <c r="U52" s="99"/>
      <c r="V52" s="99"/>
      <c r="W52" s="99"/>
    </row>
    <row r="53" spans="1:23" ht="15.75" customHeight="1" thickTop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  <c r="R53" s="99"/>
      <c r="S53" s="99"/>
      <c r="T53" s="99"/>
      <c r="U53" s="99"/>
      <c r="V53" s="99"/>
      <c r="W53" s="99"/>
    </row>
    <row r="54" spans="1:23" ht="24" thickBot="1">
      <c r="A54" s="573" t="s">
        <v>388</v>
      </c>
      <c r="G54" s="21"/>
      <c r="H54" s="21"/>
      <c r="I54" s="58" t="s">
        <v>8</v>
      </c>
      <c r="J54" s="21"/>
      <c r="K54" s="21"/>
      <c r="L54" s="21"/>
      <c r="M54" s="21"/>
      <c r="N54" s="58" t="s">
        <v>7</v>
      </c>
      <c r="O54" s="21"/>
      <c r="P54" s="21"/>
      <c r="R54" s="99"/>
      <c r="S54" s="99"/>
      <c r="T54" s="99"/>
      <c r="U54" s="99"/>
      <c r="V54" s="99"/>
      <c r="W54" s="99"/>
    </row>
    <row r="55" spans="1:23" ht="39.75" thickBot="1" thickTop="1">
      <c r="A55" s="43" t="s">
        <v>9</v>
      </c>
      <c r="B55" s="40" t="s">
        <v>10</v>
      </c>
      <c r="C55" s="41" t="s">
        <v>1</v>
      </c>
      <c r="D55" s="41" t="s">
        <v>2</v>
      </c>
      <c r="E55" s="41" t="s">
        <v>3</v>
      </c>
      <c r="F55" s="41" t="s">
        <v>11</v>
      </c>
      <c r="G55" s="43" t="str">
        <f>G5</f>
        <v>FINAL READING 01/11/10</v>
      </c>
      <c r="H55" s="41" t="str">
        <f>H5</f>
        <v>INTIAL READING 01/10/10</v>
      </c>
      <c r="I55" s="41" t="s">
        <v>4</v>
      </c>
      <c r="J55" s="41" t="s">
        <v>5</v>
      </c>
      <c r="K55" s="41" t="s">
        <v>6</v>
      </c>
      <c r="L55" s="43" t="str">
        <f>G55</f>
        <v>FINAL READING 01/11/10</v>
      </c>
      <c r="M55" s="41" t="str">
        <f>H55</f>
        <v>INTIAL READING 01/10/10</v>
      </c>
      <c r="N55" s="41" t="s">
        <v>4</v>
      </c>
      <c r="O55" s="41" t="s">
        <v>5</v>
      </c>
      <c r="P55" s="41" t="s">
        <v>6</v>
      </c>
      <c r="Q55" s="235" t="s">
        <v>329</v>
      </c>
      <c r="R55" s="99"/>
      <c r="S55" s="99"/>
      <c r="T55" s="99"/>
      <c r="U55" s="99"/>
      <c r="V55" s="99"/>
      <c r="W55" s="99"/>
    </row>
    <row r="56" spans="1:23" ht="15.75" customHeight="1" thickTop="1">
      <c r="A56" s="597"/>
      <c r="B56" s="598"/>
      <c r="C56" s="598"/>
      <c r="D56" s="598"/>
      <c r="E56" s="598"/>
      <c r="F56" s="601"/>
      <c r="G56" s="598"/>
      <c r="H56" s="598"/>
      <c r="I56" s="598"/>
      <c r="J56" s="598"/>
      <c r="K56" s="601"/>
      <c r="L56" s="598"/>
      <c r="M56" s="598"/>
      <c r="N56" s="598"/>
      <c r="O56" s="598"/>
      <c r="P56" s="598"/>
      <c r="Q56" s="604"/>
      <c r="R56" s="99"/>
      <c r="S56" s="99"/>
      <c r="T56" s="99"/>
      <c r="U56" s="99"/>
      <c r="V56" s="99"/>
      <c r="W56" s="99"/>
    </row>
    <row r="57" spans="1:23" ht="15.75" customHeight="1">
      <c r="A57" s="599"/>
      <c r="B57" s="429" t="s">
        <v>384</v>
      </c>
      <c r="C57" s="469"/>
      <c r="D57" s="502"/>
      <c r="E57" s="458"/>
      <c r="F57" s="217"/>
      <c r="G57" s="600"/>
      <c r="H57" s="600"/>
      <c r="I57" s="600"/>
      <c r="J57" s="600"/>
      <c r="K57" s="600"/>
      <c r="L57" s="599"/>
      <c r="M57" s="600"/>
      <c r="N57" s="600"/>
      <c r="O57" s="600"/>
      <c r="P57" s="600"/>
      <c r="Q57" s="605"/>
      <c r="R57" s="99"/>
      <c r="S57" s="99"/>
      <c r="T57" s="99"/>
      <c r="U57" s="99"/>
      <c r="V57" s="99"/>
      <c r="W57" s="99"/>
    </row>
    <row r="58" spans="1:23" ht="15.75" customHeight="1">
      <c r="A58" s="603">
        <v>1</v>
      </c>
      <c r="B58" s="211" t="s">
        <v>385</v>
      </c>
      <c r="C58" s="212">
        <v>4902586</v>
      </c>
      <c r="D58" s="502" t="s">
        <v>13</v>
      </c>
      <c r="E58" s="458" t="s">
        <v>366</v>
      </c>
      <c r="F58" s="217">
        <v>-100</v>
      </c>
      <c r="G58" s="481">
        <v>999806</v>
      </c>
      <c r="H58" s="482">
        <v>1000009</v>
      </c>
      <c r="I58" s="82">
        <f>G58-H58</f>
        <v>-203</v>
      </c>
      <c r="J58" s="82">
        <f>$F58*I58</f>
        <v>20300</v>
      </c>
      <c r="K58" s="82">
        <f>J58/1000000</f>
        <v>0.0203</v>
      </c>
      <c r="L58" s="481">
        <v>1076</v>
      </c>
      <c r="M58" s="482">
        <v>1032</v>
      </c>
      <c r="N58" s="82">
        <f>L58-M58</f>
        <v>44</v>
      </c>
      <c r="O58" s="82">
        <f>$F58*N58</f>
        <v>-4400</v>
      </c>
      <c r="P58" s="82">
        <f>O58/1000000</f>
        <v>-0.0044</v>
      </c>
      <c r="Q58" s="605" t="s">
        <v>398</v>
      </c>
      <c r="R58" s="99"/>
      <c r="S58" s="99"/>
      <c r="T58" s="99"/>
      <c r="U58" s="99"/>
      <c r="V58" s="99"/>
      <c r="W58" s="99"/>
    </row>
    <row r="59" spans="1:23" ht="15.75" customHeight="1">
      <c r="A59" s="603">
        <v>2</v>
      </c>
      <c r="B59" s="211" t="s">
        <v>386</v>
      </c>
      <c r="C59" s="212">
        <v>4902587</v>
      </c>
      <c r="D59" s="502" t="s">
        <v>13</v>
      </c>
      <c r="E59" s="458" t="s">
        <v>366</v>
      </c>
      <c r="F59" s="217">
        <v>-100</v>
      </c>
      <c r="G59" s="481">
        <v>550</v>
      </c>
      <c r="H59" s="482">
        <v>118</v>
      </c>
      <c r="I59" s="82">
        <f>G59-H59</f>
        <v>432</v>
      </c>
      <c r="J59" s="82">
        <f>$F59*I59</f>
        <v>-43200</v>
      </c>
      <c r="K59" s="82">
        <f>J59/1000000</f>
        <v>-0.0432</v>
      </c>
      <c r="L59" s="481">
        <v>2500</v>
      </c>
      <c r="M59" s="482">
        <v>2250</v>
      </c>
      <c r="N59" s="82">
        <f>L59-M59</f>
        <v>250</v>
      </c>
      <c r="O59" s="82">
        <f>$F59*N59</f>
        <v>-25000</v>
      </c>
      <c r="P59" s="82">
        <f>O59/1000000</f>
        <v>-0.025</v>
      </c>
      <c r="Q59" s="605"/>
      <c r="R59" s="99"/>
      <c r="S59" s="99"/>
      <c r="T59" s="99"/>
      <c r="U59" s="99"/>
      <c r="V59" s="99"/>
      <c r="W59" s="99"/>
    </row>
    <row r="60" spans="1:23" ht="15.75" customHeight="1" thickBot="1">
      <c r="A60" s="230"/>
      <c r="B60" s="228"/>
      <c r="C60" s="228"/>
      <c r="D60" s="228"/>
      <c r="E60" s="228"/>
      <c r="F60" s="602"/>
      <c r="G60" s="228"/>
      <c r="H60" s="228"/>
      <c r="I60" s="228"/>
      <c r="J60" s="228"/>
      <c r="K60" s="602"/>
      <c r="L60" s="228"/>
      <c r="M60" s="228"/>
      <c r="N60" s="228"/>
      <c r="O60" s="228"/>
      <c r="P60" s="228"/>
      <c r="Q60" s="234"/>
      <c r="R60" s="99"/>
      <c r="S60" s="99"/>
      <c r="T60" s="99"/>
      <c r="U60" s="99"/>
      <c r="V60" s="99"/>
      <c r="W60" s="99"/>
    </row>
    <row r="61" spans="1:23" ht="15.75" customHeight="1" thickTop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9"/>
      <c r="R61" s="99"/>
      <c r="S61" s="99"/>
      <c r="T61" s="99"/>
      <c r="U61" s="99"/>
      <c r="V61" s="99"/>
      <c r="W61" s="99"/>
    </row>
    <row r="62" spans="1:23" ht="15.7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9"/>
      <c r="R62" s="99"/>
      <c r="S62" s="99"/>
      <c r="T62" s="99"/>
      <c r="U62" s="99"/>
      <c r="V62" s="99"/>
      <c r="W62" s="99"/>
    </row>
    <row r="63" spans="1:16" ht="25.5" customHeight="1">
      <c r="A63" s="233" t="s">
        <v>358</v>
      </c>
      <c r="B63" s="94"/>
      <c r="C63" s="95"/>
      <c r="D63" s="94"/>
      <c r="E63" s="94"/>
      <c r="F63" s="94"/>
      <c r="G63" s="94"/>
      <c r="H63" s="94"/>
      <c r="I63" s="94"/>
      <c r="J63" s="94"/>
      <c r="K63" s="105">
        <f>SUM(K9:K52)+SUM(K58:K60)-K29</f>
        <v>7.811100000000001</v>
      </c>
      <c r="L63" s="94"/>
      <c r="M63" s="94"/>
      <c r="N63" s="94"/>
      <c r="O63" s="94"/>
      <c r="P63" s="105">
        <f>SUM(P9:P52)+SUM(P58:P60)-P29</f>
        <v>8.596399999999997</v>
      </c>
    </row>
    <row r="64" spans="1:16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1:16" ht="9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1:16" ht="12.75" hidden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1:16" ht="23.25" customHeight="1" thickBot="1">
      <c r="A67" s="94"/>
      <c r="B67" s="94"/>
      <c r="C67" s="324"/>
      <c r="D67" s="94"/>
      <c r="E67" s="94"/>
      <c r="F67" s="94"/>
      <c r="G67" s="94"/>
      <c r="H67" s="94"/>
      <c r="I67" s="94"/>
      <c r="J67" s="327"/>
      <c r="K67" s="344" t="s">
        <v>359</v>
      </c>
      <c r="L67" s="94"/>
      <c r="M67" s="94"/>
      <c r="N67" s="94"/>
      <c r="O67" s="94"/>
      <c r="P67" s="344" t="s">
        <v>360</v>
      </c>
    </row>
    <row r="68" spans="1:17" ht="20.25">
      <c r="A68" s="321"/>
      <c r="B68" s="322"/>
      <c r="C68" s="233"/>
      <c r="D68" s="59"/>
      <c r="E68" s="59"/>
      <c r="F68" s="59"/>
      <c r="G68" s="59"/>
      <c r="H68" s="59"/>
      <c r="I68" s="59"/>
      <c r="J68" s="323"/>
      <c r="K68" s="322"/>
      <c r="L68" s="322"/>
      <c r="M68" s="322"/>
      <c r="N68" s="322"/>
      <c r="O68" s="322"/>
      <c r="P68" s="322"/>
      <c r="Q68" s="60"/>
    </row>
    <row r="69" spans="1:17" ht="20.25">
      <c r="A69" s="326"/>
      <c r="B69" s="233" t="s">
        <v>356</v>
      </c>
      <c r="C69" s="233"/>
      <c r="D69" s="316"/>
      <c r="E69" s="316"/>
      <c r="F69" s="316"/>
      <c r="G69" s="316"/>
      <c r="H69" s="316"/>
      <c r="I69" s="316"/>
      <c r="J69" s="316"/>
      <c r="K69" s="325">
        <f>K63</f>
        <v>7.811100000000001</v>
      </c>
      <c r="L69" s="81"/>
      <c r="M69" s="81"/>
      <c r="N69" s="81"/>
      <c r="O69" s="81"/>
      <c r="P69" s="325">
        <f>P63</f>
        <v>8.596399999999997</v>
      </c>
      <c r="Q69" s="61"/>
    </row>
    <row r="70" spans="1:17" ht="20.25">
      <c r="A70" s="326"/>
      <c r="B70" s="233"/>
      <c r="C70" s="233"/>
      <c r="D70" s="316"/>
      <c r="E70" s="316"/>
      <c r="F70" s="316"/>
      <c r="G70" s="316"/>
      <c r="H70" s="316"/>
      <c r="I70" s="318"/>
      <c r="J70" s="140"/>
      <c r="K70" s="81"/>
      <c r="L70" s="81"/>
      <c r="M70" s="81"/>
      <c r="N70" s="81"/>
      <c r="O70" s="81"/>
      <c r="P70" s="81"/>
      <c r="Q70" s="61"/>
    </row>
    <row r="71" spans="1:17" ht="20.25">
      <c r="A71" s="326"/>
      <c r="B71" s="233" t="s">
        <v>349</v>
      </c>
      <c r="C71" s="233"/>
      <c r="D71" s="316"/>
      <c r="E71" s="316"/>
      <c r="F71" s="316"/>
      <c r="G71" s="316"/>
      <c r="H71" s="316"/>
      <c r="I71" s="316"/>
      <c r="J71" s="316"/>
      <c r="K71" s="325">
        <f>-'STEPPED UP GENCO'!K49</f>
        <v>-0.020289238199999997</v>
      </c>
      <c r="L71" s="325"/>
      <c r="M71" s="325"/>
      <c r="N71" s="325"/>
      <c r="O71" s="325"/>
      <c r="P71" s="325">
        <f>-'STEPPED UP GENCO'!P49</f>
        <v>-0.44062746420000004</v>
      </c>
      <c r="Q71" s="61"/>
    </row>
    <row r="72" spans="1:17" ht="20.25">
      <c r="A72" s="326"/>
      <c r="B72" s="233"/>
      <c r="C72" s="233"/>
      <c r="D72" s="319"/>
      <c r="E72" s="319"/>
      <c r="F72" s="319"/>
      <c r="G72" s="319"/>
      <c r="H72" s="319"/>
      <c r="I72" s="320"/>
      <c r="J72" s="315"/>
      <c r="K72" s="21"/>
      <c r="L72" s="21"/>
      <c r="M72" s="21"/>
      <c r="N72" s="21"/>
      <c r="O72" s="21"/>
      <c r="P72" s="21"/>
      <c r="Q72" s="61"/>
    </row>
    <row r="73" spans="1:17" ht="20.25">
      <c r="A73" s="326"/>
      <c r="B73" s="233" t="s">
        <v>357</v>
      </c>
      <c r="C73" s="233"/>
      <c r="D73" s="21"/>
      <c r="E73" s="21"/>
      <c r="F73" s="21"/>
      <c r="G73" s="21"/>
      <c r="H73" s="21"/>
      <c r="I73" s="21"/>
      <c r="J73" s="21"/>
      <c r="K73" s="329">
        <f>SUM(K69:K72)</f>
        <v>7.7908107618</v>
      </c>
      <c r="L73" s="21"/>
      <c r="M73" s="21"/>
      <c r="N73" s="21"/>
      <c r="O73" s="21"/>
      <c r="P73" s="329">
        <f>SUM(P69:P72)</f>
        <v>8.155772535799997</v>
      </c>
      <c r="Q73" s="61"/>
    </row>
    <row r="74" spans="1:17" ht="20.25">
      <c r="A74" s="303"/>
      <c r="B74" s="21"/>
      <c r="C74" s="233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1"/>
    </row>
    <row r="75" spans="1:17" ht="13.5" thickBot="1">
      <c r="A75" s="304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20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65" zoomScaleNormal="70" zoomScaleSheetLayoutView="65" zoomScalePageLayoutView="0" workbookViewId="0" topLeftCell="F19">
      <selection activeCell="Q10" sqref="Q1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8.140625" style="0" customWidth="1"/>
    <col min="8" max="8" width="18.28125" style="0" customWidth="1"/>
    <col min="9" max="9" width="15.00390625" style="0" customWidth="1"/>
    <col min="10" max="10" width="13.421875" style="0" customWidth="1"/>
    <col min="11" max="11" width="16.57421875" style="0" customWidth="1"/>
    <col min="12" max="12" width="17.140625" style="0" customWidth="1"/>
    <col min="13" max="13" width="17.28125" style="0" customWidth="1"/>
    <col min="14" max="14" width="17.851562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256</v>
      </c>
    </row>
    <row r="2" spans="1:17" ht="23.25" customHeight="1">
      <c r="A2" s="2" t="s">
        <v>257</v>
      </c>
      <c r="P2" s="376" t="str">
        <f>NDPL!Q1</f>
        <v>OCTOBER 2010</v>
      </c>
      <c r="Q2" s="376"/>
    </row>
    <row r="3" ht="23.25">
      <c r="A3" s="245" t="s">
        <v>232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01/11/10</v>
      </c>
      <c r="H5" s="41" t="str">
        <f>NDPL!H5</f>
        <v>INTIAL READING 01/10/10</v>
      </c>
      <c r="I5" s="41" t="s">
        <v>4</v>
      </c>
      <c r="J5" s="41" t="s">
        <v>5</v>
      </c>
      <c r="K5" s="41" t="s">
        <v>6</v>
      </c>
      <c r="L5" s="43" t="str">
        <f>NDPL!G5</f>
        <v>FINAL READING 01/11/10</v>
      </c>
      <c r="M5" s="41" t="str">
        <f>NDPL!H5</f>
        <v>INTIAL READING 01/10/10</v>
      </c>
      <c r="N5" s="41" t="s">
        <v>4</v>
      </c>
      <c r="O5" s="41" t="s">
        <v>5</v>
      </c>
      <c r="P5" s="41" t="s">
        <v>6</v>
      </c>
      <c r="Q5" s="235" t="s">
        <v>329</v>
      </c>
    </row>
    <row r="6" ht="14.25" thickBot="1" thickTop="1"/>
    <row r="7" spans="1:17" ht="24" customHeight="1" thickTop="1">
      <c r="A7" s="679" t="s">
        <v>250</v>
      </c>
      <c r="B7" s="71"/>
      <c r="C7" s="72"/>
      <c r="D7" s="72"/>
      <c r="E7" s="72"/>
      <c r="F7" s="72"/>
      <c r="G7" s="75"/>
      <c r="H7" s="74"/>
      <c r="I7" s="74"/>
      <c r="J7" s="74"/>
      <c r="K7" s="74"/>
      <c r="L7" s="642"/>
      <c r="M7" s="578"/>
      <c r="N7" s="74"/>
      <c r="O7" s="74"/>
      <c r="P7" s="76"/>
      <c r="Q7" s="199"/>
    </row>
    <row r="8" spans="1:17" ht="24" customHeight="1">
      <c r="A8" s="355" t="s">
        <v>233</v>
      </c>
      <c r="B8" s="244"/>
      <c r="C8" s="244"/>
      <c r="D8" s="244"/>
      <c r="E8" s="244"/>
      <c r="F8" s="244"/>
      <c r="G8" s="138"/>
      <c r="H8" s="81"/>
      <c r="I8" s="82"/>
      <c r="J8" s="82"/>
      <c r="K8" s="82"/>
      <c r="L8" s="241"/>
      <c r="M8" s="82"/>
      <c r="N8" s="82"/>
      <c r="O8" s="82"/>
      <c r="P8" s="84"/>
      <c r="Q8" s="200"/>
    </row>
    <row r="9" spans="1:17" ht="24" customHeight="1">
      <c r="A9" s="678" t="s">
        <v>234</v>
      </c>
      <c r="B9" s="244"/>
      <c r="C9" s="244"/>
      <c r="D9" s="244"/>
      <c r="E9" s="244"/>
      <c r="F9" s="244"/>
      <c r="G9" s="138"/>
      <c r="H9" s="81"/>
      <c r="I9" s="82"/>
      <c r="J9" s="82"/>
      <c r="K9" s="82"/>
      <c r="L9" s="241"/>
      <c r="M9" s="82"/>
      <c r="N9" s="82"/>
      <c r="O9" s="82"/>
      <c r="P9" s="84"/>
      <c r="Q9" s="200"/>
    </row>
    <row r="10" spans="1:17" ht="24" customHeight="1">
      <c r="A10" s="354">
        <v>1</v>
      </c>
      <c r="B10" s="357" t="s">
        <v>253</v>
      </c>
      <c r="C10" s="663">
        <v>4864848</v>
      </c>
      <c r="D10" s="359" t="s">
        <v>13</v>
      </c>
      <c r="E10" s="358" t="s">
        <v>366</v>
      </c>
      <c r="F10" s="359">
        <v>1000</v>
      </c>
      <c r="G10" s="669">
        <v>226</v>
      </c>
      <c r="H10" s="670">
        <v>226</v>
      </c>
      <c r="I10" s="671">
        <f>G10-H10</f>
        <v>0</v>
      </c>
      <c r="J10" s="671">
        <f aca="true" t="shared" si="0" ref="J10:J33">$F10*I10</f>
        <v>0</v>
      </c>
      <c r="K10" s="671">
        <f aca="true" t="shared" si="1" ref="K10:K33">J10/1000000</f>
        <v>0</v>
      </c>
      <c r="L10" s="672">
        <v>11692</v>
      </c>
      <c r="M10" s="671">
        <v>11545</v>
      </c>
      <c r="N10" s="671">
        <f>L10-M10</f>
        <v>147</v>
      </c>
      <c r="O10" s="671">
        <f aca="true" t="shared" si="2" ref="O10:O33">$F10*N10</f>
        <v>147000</v>
      </c>
      <c r="P10" s="673">
        <f aca="true" t="shared" si="3" ref="P10:P33">O10/1000000</f>
        <v>0.147</v>
      </c>
      <c r="Q10" s="200"/>
    </row>
    <row r="11" spans="1:17" ht="24" customHeight="1">
      <c r="A11" s="354">
        <v>2</v>
      </c>
      <c r="B11" s="357" t="s">
        <v>254</v>
      </c>
      <c r="C11" s="663">
        <v>4864849</v>
      </c>
      <c r="D11" s="359" t="s">
        <v>13</v>
      </c>
      <c r="E11" s="358" t="s">
        <v>366</v>
      </c>
      <c r="F11" s="359">
        <v>1000</v>
      </c>
      <c r="G11" s="669">
        <v>123</v>
      </c>
      <c r="H11" s="670">
        <v>123</v>
      </c>
      <c r="I11" s="671">
        <f>G11-H11</f>
        <v>0</v>
      </c>
      <c r="J11" s="671">
        <f t="shared" si="0"/>
        <v>0</v>
      </c>
      <c r="K11" s="671">
        <f t="shared" si="1"/>
        <v>0</v>
      </c>
      <c r="L11" s="672">
        <v>16254</v>
      </c>
      <c r="M11" s="671">
        <v>16075</v>
      </c>
      <c r="N11" s="671">
        <f>L11-M11</f>
        <v>179</v>
      </c>
      <c r="O11" s="671">
        <f t="shared" si="2"/>
        <v>179000</v>
      </c>
      <c r="P11" s="673">
        <f t="shared" si="3"/>
        <v>0.179</v>
      </c>
      <c r="Q11" s="200"/>
    </row>
    <row r="12" spans="1:17" ht="24" customHeight="1">
      <c r="A12" s="354">
        <v>3</v>
      </c>
      <c r="B12" s="357" t="s">
        <v>235</v>
      </c>
      <c r="C12" s="663">
        <v>4864846</v>
      </c>
      <c r="D12" s="359" t="s">
        <v>13</v>
      </c>
      <c r="E12" s="358" t="s">
        <v>366</v>
      </c>
      <c r="F12" s="359">
        <v>1000</v>
      </c>
      <c r="G12" s="669">
        <v>41</v>
      </c>
      <c r="H12" s="670">
        <v>40</v>
      </c>
      <c r="I12" s="671">
        <f>G12-H12</f>
        <v>1</v>
      </c>
      <c r="J12" s="671">
        <f t="shared" si="0"/>
        <v>1000</v>
      </c>
      <c r="K12" s="671">
        <f t="shared" si="1"/>
        <v>0.001</v>
      </c>
      <c r="L12" s="672">
        <v>23228</v>
      </c>
      <c r="M12" s="671">
        <v>23031</v>
      </c>
      <c r="N12" s="671">
        <f>L12-M12</f>
        <v>197</v>
      </c>
      <c r="O12" s="671">
        <f t="shared" si="2"/>
        <v>197000</v>
      </c>
      <c r="P12" s="673">
        <f t="shared" si="3"/>
        <v>0.197</v>
      </c>
      <c r="Q12" s="200"/>
    </row>
    <row r="13" spans="1:17" ht="24" customHeight="1">
      <c r="A13" s="354">
        <v>4</v>
      </c>
      <c r="B13" s="357" t="s">
        <v>236</v>
      </c>
      <c r="C13" s="663">
        <v>4864847</v>
      </c>
      <c r="D13" s="359" t="s">
        <v>13</v>
      </c>
      <c r="E13" s="358" t="s">
        <v>366</v>
      </c>
      <c r="F13" s="359">
        <v>1000</v>
      </c>
      <c r="G13" s="669">
        <v>107</v>
      </c>
      <c r="H13" s="670">
        <v>107</v>
      </c>
      <c r="I13" s="671">
        <f>G13-H13</f>
        <v>0</v>
      </c>
      <c r="J13" s="671">
        <f t="shared" si="0"/>
        <v>0</v>
      </c>
      <c r="K13" s="671">
        <f t="shared" si="1"/>
        <v>0</v>
      </c>
      <c r="L13" s="672">
        <v>12142</v>
      </c>
      <c r="M13" s="671">
        <v>11960</v>
      </c>
      <c r="N13" s="671">
        <f>L13-M13</f>
        <v>182</v>
      </c>
      <c r="O13" s="671">
        <f t="shared" si="2"/>
        <v>182000</v>
      </c>
      <c r="P13" s="673">
        <f t="shared" si="3"/>
        <v>0.182</v>
      </c>
      <c r="Q13" s="200"/>
    </row>
    <row r="14" spans="1:17" ht="24" customHeight="1">
      <c r="A14" s="354">
        <v>5</v>
      </c>
      <c r="B14" s="357" t="s">
        <v>237</v>
      </c>
      <c r="C14" s="663">
        <v>4864850</v>
      </c>
      <c r="D14" s="359" t="s">
        <v>13</v>
      </c>
      <c r="E14" s="358" t="s">
        <v>366</v>
      </c>
      <c r="F14" s="359">
        <v>1000</v>
      </c>
      <c r="G14" s="672">
        <v>551</v>
      </c>
      <c r="H14" s="671">
        <v>486</v>
      </c>
      <c r="I14" s="671">
        <f>G14-H14</f>
        <v>65</v>
      </c>
      <c r="J14" s="671">
        <f t="shared" si="0"/>
        <v>65000</v>
      </c>
      <c r="K14" s="671">
        <f t="shared" si="1"/>
        <v>0.065</v>
      </c>
      <c r="L14" s="672">
        <v>5916</v>
      </c>
      <c r="M14" s="671">
        <v>5894</v>
      </c>
      <c r="N14" s="671">
        <f>L14-M14</f>
        <v>22</v>
      </c>
      <c r="O14" s="671">
        <f t="shared" si="2"/>
        <v>22000</v>
      </c>
      <c r="P14" s="673">
        <f t="shared" si="3"/>
        <v>0.022</v>
      </c>
      <c r="Q14" s="200"/>
    </row>
    <row r="15" spans="1:17" ht="24" customHeight="1">
      <c r="A15" s="676" t="s">
        <v>238</v>
      </c>
      <c r="B15" s="360"/>
      <c r="C15" s="664"/>
      <c r="D15" s="361"/>
      <c r="E15" s="360"/>
      <c r="F15" s="361"/>
      <c r="G15" s="672"/>
      <c r="H15" s="671"/>
      <c r="I15" s="671"/>
      <c r="J15" s="671"/>
      <c r="K15" s="671"/>
      <c r="L15" s="672"/>
      <c r="M15" s="671"/>
      <c r="N15" s="671"/>
      <c r="O15" s="671"/>
      <c r="P15" s="673"/>
      <c r="Q15" s="200"/>
    </row>
    <row r="16" spans="1:17" ht="24" customHeight="1">
      <c r="A16" s="677">
        <v>6</v>
      </c>
      <c r="B16" s="360" t="s">
        <v>255</v>
      </c>
      <c r="C16" s="664">
        <v>4864804</v>
      </c>
      <c r="D16" s="361" t="s">
        <v>13</v>
      </c>
      <c r="E16" s="358" t="s">
        <v>366</v>
      </c>
      <c r="F16" s="361">
        <v>100</v>
      </c>
      <c r="G16" s="672">
        <v>271</v>
      </c>
      <c r="H16" s="671">
        <v>271</v>
      </c>
      <c r="I16" s="671">
        <f>G16-H16</f>
        <v>0</v>
      </c>
      <c r="J16" s="671">
        <f t="shared" si="0"/>
        <v>0</v>
      </c>
      <c r="K16" s="671">
        <f t="shared" si="1"/>
        <v>0</v>
      </c>
      <c r="L16" s="672">
        <v>999974</v>
      </c>
      <c r="M16" s="671">
        <v>999974</v>
      </c>
      <c r="N16" s="671">
        <f>L16-M16</f>
        <v>0</v>
      </c>
      <c r="O16" s="671">
        <f t="shared" si="2"/>
        <v>0</v>
      </c>
      <c r="P16" s="673">
        <f t="shared" si="3"/>
        <v>0</v>
      </c>
      <c r="Q16" s="200"/>
    </row>
    <row r="17" spans="1:17" ht="24" customHeight="1">
      <c r="A17" s="677">
        <v>7</v>
      </c>
      <c r="B17" s="360" t="s">
        <v>254</v>
      </c>
      <c r="C17" s="664">
        <v>4865163</v>
      </c>
      <c r="D17" s="361" t="s">
        <v>13</v>
      </c>
      <c r="E17" s="358" t="s">
        <v>366</v>
      </c>
      <c r="F17" s="361">
        <v>100</v>
      </c>
      <c r="G17" s="672">
        <v>513</v>
      </c>
      <c r="H17" s="671">
        <v>512</v>
      </c>
      <c r="I17" s="671">
        <f>G17-H17</f>
        <v>1</v>
      </c>
      <c r="J17" s="671">
        <f t="shared" si="0"/>
        <v>100</v>
      </c>
      <c r="K17" s="671">
        <f t="shared" si="1"/>
        <v>0.0001</v>
      </c>
      <c r="L17" s="672">
        <v>999997</v>
      </c>
      <c r="M17" s="671">
        <v>999997</v>
      </c>
      <c r="N17" s="671">
        <f>L17-M17</f>
        <v>0</v>
      </c>
      <c r="O17" s="671">
        <f t="shared" si="2"/>
        <v>0</v>
      </c>
      <c r="P17" s="673">
        <f t="shared" si="3"/>
        <v>0</v>
      </c>
      <c r="Q17" s="200"/>
    </row>
    <row r="18" spans="1:17" ht="24" customHeight="1">
      <c r="A18" s="362"/>
      <c r="B18" s="360"/>
      <c r="C18" s="664"/>
      <c r="D18" s="361"/>
      <c r="E18" s="116"/>
      <c r="F18" s="361"/>
      <c r="G18" s="241"/>
      <c r="H18" s="82"/>
      <c r="I18" s="82"/>
      <c r="J18" s="82"/>
      <c r="K18" s="82"/>
      <c r="L18" s="241"/>
      <c r="M18" s="82"/>
      <c r="N18" s="82"/>
      <c r="O18" s="82"/>
      <c r="P18" s="84"/>
      <c r="Q18" s="200"/>
    </row>
    <row r="19" spans="1:17" ht="24" customHeight="1">
      <c r="A19" s="362"/>
      <c r="B19" s="367" t="s">
        <v>249</v>
      </c>
      <c r="C19" s="665"/>
      <c r="D19" s="361"/>
      <c r="E19" s="360"/>
      <c r="F19" s="363"/>
      <c r="G19" s="241"/>
      <c r="H19" s="82"/>
      <c r="I19" s="82"/>
      <c r="J19" s="82"/>
      <c r="K19" s="242">
        <f>SUM(K10:K17)</f>
        <v>0.0661</v>
      </c>
      <c r="L19" s="643"/>
      <c r="M19" s="351"/>
      <c r="N19" s="351"/>
      <c r="O19" s="351"/>
      <c r="P19" s="352">
        <f>SUM(P10:P17)</f>
        <v>0.7269999999999999</v>
      </c>
      <c r="Q19" s="200"/>
    </row>
    <row r="20" spans="1:17" ht="24" customHeight="1">
      <c r="A20" s="362"/>
      <c r="B20" s="243"/>
      <c r="C20" s="665"/>
      <c r="D20" s="361"/>
      <c r="E20" s="360"/>
      <c r="F20" s="363"/>
      <c r="G20" s="241"/>
      <c r="H20" s="82"/>
      <c r="I20" s="82"/>
      <c r="J20" s="82"/>
      <c r="K20" s="96"/>
      <c r="L20" s="241"/>
      <c r="M20" s="82"/>
      <c r="N20" s="82"/>
      <c r="O20" s="82"/>
      <c r="P20" s="103"/>
      <c r="Q20" s="200"/>
    </row>
    <row r="21" spans="1:17" ht="24" customHeight="1">
      <c r="A21" s="676" t="s">
        <v>239</v>
      </c>
      <c r="B21" s="244"/>
      <c r="C21" s="353"/>
      <c r="D21" s="363"/>
      <c r="E21" s="244"/>
      <c r="F21" s="363"/>
      <c r="G21" s="241"/>
      <c r="H21" s="82"/>
      <c r="I21" s="82"/>
      <c r="J21" s="82"/>
      <c r="K21" s="82"/>
      <c r="L21" s="241"/>
      <c r="M21" s="82"/>
      <c r="N21" s="82"/>
      <c r="O21" s="82"/>
      <c r="P21" s="84"/>
      <c r="Q21" s="200"/>
    </row>
    <row r="22" spans="1:17" ht="24" customHeight="1">
      <c r="A22" s="362"/>
      <c r="B22" s="244"/>
      <c r="C22" s="353"/>
      <c r="D22" s="363"/>
      <c r="E22" s="244"/>
      <c r="F22" s="363"/>
      <c r="G22" s="241"/>
      <c r="H22" s="82"/>
      <c r="I22" s="82"/>
      <c r="J22" s="82"/>
      <c r="K22" s="82"/>
      <c r="L22" s="241"/>
      <c r="M22" s="82"/>
      <c r="N22" s="82"/>
      <c r="O22" s="82"/>
      <c r="P22" s="84"/>
      <c r="Q22" s="200"/>
    </row>
    <row r="23" spans="1:17" ht="24" customHeight="1">
      <c r="A23" s="677">
        <v>8</v>
      </c>
      <c r="B23" s="116" t="s">
        <v>240</v>
      </c>
      <c r="C23" s="663">
        <v>4865065</v>
      </c>
      <c r="D23" s="389" t="s">
        <v>13</v>
      </c>
      <c r="E23" s="358" t="s">
        <v>366</v>
      </c>
      <c r="F23" s="359">
        <v>100</v>
      </c>
      <c r="G23" s="672">
        <v>3092</v>
      </c>
      <c r="H23" s="671">
        <v>3028</v>
      </c>
      <c r="I23" s="671">
        <f>G23-H23</f>
        <v>64</v>
      </c>
      <c r="J23" s="671">
        <f t="shared" si="0"/>
        <v>6400</v>
      </c>
      <c r="K23" s="671">
        <f t="shared" si="1"/>
        <v>0.0064</v>
      </c>
      <c r="L23" s="672">
        <v>32021</v>
      </c>
      <c r="M23" s="671">
        <v>31863</v>
      </c>
      <c r="N23" s="671">
        <f>L23-M23</f>
        <v>158</v>
      </c>
      <c r="O23" s="671">
        <f t="shared" si="2"/>
        <v>15800</v>
      </c>
      <c r="P23" s="673">
        <f t="shared" si="3"/>
        <v>0.0158</v>
      </c>
      <c r="Q23" s="200"/>
    </row>
    <row r="24" spans="1:17" ht="24" customHeight="1">
      <c r="A24" s="677">
        <v>9</v>
      </c>
      <c r="B24" s="244" t="s">
        <v>241</v>
      </c>
      <c r="C24" s="664">
        <v>4865066</v>
      </c>
      <c r="D24" s="363" t="s">
        <v>13</v>
      </c>
      <c r="E24" s="358" t="s">
        <v>366</v>
      </c>
      <c r="F24" s="361">
        <v>100</v>
      </c>
      <c r="G24" s="672">
        <v>20973</v>
      </c>
      <c r="H24" s="671">
        <v>20855</v>
      </c>
      <c r="I24" s="671">
        <f aca="true" t="shared" si="4" ref="I24:I29">G24-H24</f>
        <v>118</v>
      </c>
      <c r="J24" s="671">
        <f t="shared" si="0"/>
        <v>11800</v>
      </c>
      <c r="K24" s="671">
        <f t="shared" si="1"/>
        <v>0.0118</v>
      </c>
      <c r="L24" s="672">
        <v>51425</v>
      </c>
      <c r="M24" s="671">
        <v>51006</v>
      </c>
      <c r="N24" s="671">
        <f aca="true" t="shared" si="5" ref="N24:N29">L24-M24</f>
        <v>419</v>
      </c>
      <c r="O24" s="671">
        <f t="shared" si="2"/>
        <v>41900</v>
      </c>
      <c r="P24" s="673">
        <f t="shared" si="3"/>
        <v>0.0419</v>
      </c>
      <c r="Q24" s="200"/>
    </row>
    <row r="25" spans="1:17" ht="24" customHeight="1">
      <c r="A25" s="677">
        <v>10</v>
      </c>
      <c r="B25" s="244" t="s">
        <v>242</v>
      </c>
      <c r="C25" s="664">
        <v>4865067</v>
      </c>
      <c r="D25" s="363" t="s">
        <v>13</v>
      </c>
      <c r="E25" s="358" t="s">
        <v>366</v>
      </c>
      <c r="F25" s="361">
        <v>100</v>
      </c>
      <c r="G25" s="672">
        <v>61796</v>
      </c>
      <c r="H25" s="671">
        <v>61796</v>
      </c>
      <c r="I25" s="671">
        <f t="shared" si="4"/>
        <v>0</v>
      </c>
      <c r="J25" s="671">
        <f t="shared" si="0"/>
        <v>0</v>
      </c>
      <c r="K25" s="671">
        <f t="shared" si="1"/>
        <v>0</v>
      </c>
      <c r="L25" s="672">
        <v>5154</v>
      </c>
      <c r="M25" s="671">
        <v>5154</v>
      </c>
      <c r="N25" s="671">
        <f t="shared" si="5"/>
        <v>0</v>
      </c>
      <c r="O25" s="671">
        <f t="shared" si="2"/>
        <v>0</v>
      </c>
      <c r="P25" s="673">
        <f t="shared" si="3"/>
        <v>0</v>
      </c>
      <c r="Q25" s="200"/>
    </row>
    <row r="26" spans="1:17" ht="24" customHeight="1">
      <c r="A26" s="677">
        <v>11</v>
      </c>
      <c r="B26" s="244" t="s">
        <v>243</v>
      </c>
      <c r="C26" s="664">
        <v>4865078</v>
      </c>
      <c r="D26" s="363" t="s">
        <v>13</v>
      </c>
      <c r="E26" s="358" t="s">
        <v>366</v>
      </c>
      <c r="F26" s="361">
        <v>100</v>
      </c>
      <c r="G26" s="672">
        <v>11663</v>
      </c>
      <c r="H26" s="671">
        <v>11523</v>
      </c>
      <c r="I26" s="671">
        <f t="shared" si="4"/>
        <v>140</v>
      </c>
      <c r="J26" s="671">
        <f t="shared" si="0"/>
        <v>14000</v>
      </c>
      <c r="K26" s="671">
        <f t="shared" si="1"/>
        <v>0.014</v>
      </c>
      <c r="L26" s="672">
        <v>35673</v>
      </c>
      <c r="M26" s="671">
        <v>34927</v>
      </c>
      <c r="N26" s="671">
        <f t="shared" si="5"/>
        <v>746</v>
      </c>
      <c r="O26" s="671">
        <f t="shared" si="2"/>
        <v>74600</v>
      </c>
      <c r="P26" s="673">
        <f t="shared" si="3"/>
        <v>0.0746</v>
      </c>
      <c r="Q26" s="200"/>
    </row>
    <row r="27" spans="1:17" ht="24" customHeight="1">
      <c r="A27" s="677">
        <v>12</v>
      </c>
      <c r="B27" s="244" t="s">
        <v>243</v>
      </c>
      <c r="C27" s="666">
        <v>4865079</v>
      </c>
      <c r="D27" s="544" t="s">
        <v>13</v>
      </c>
      <c r="E27" s="358" t="s">
        <v>366</v>
      </c>
      <c r="F27" s="364">
        <v>100</v>
      </c>
      <c r="G27" s="672">
        <v>999911</v>
      </c>
      <c r="H27" s="671">
        <v>999913</v>
      </c>
      <c r="I27" s="671">
        <f t="shared" si="4"/>
        <v>-2</v>
      </c>
      <c r="J27" s="671">
        <f t="shared" si="0"/>
        <v>-200</v>
      </c>
      <c r="K27" s="671">
        <f t="shared" si="1"/>
        <v>-0.0002</v>
      </c>
      <c r="L27" s="672">
        <v>13910</v>
      </c>
      <c r="M27" s="671">
        <v>13917</v>
      </c>
      <c r="N27" s="671">
        <f t="shared" si="5"/>
        <v>-7</v>
      </c>
      <c r="O27" s="671">
        <f t="shared" si="2"/>
        <v>-700</v>
      </c>
      <c r="P27" s="673">
        <f t="shared" si="3"/>
        <v>-0.0007</v>
      </c>
      <c r="Q27" s="200"/>
    </row>
    <row r="28" spans="1:17" ht="24" customHeight="1">
      <c r="A28" s="677">
        <v>13</v>
      </c>
      <c r="B28" s="244" t="s">
        <v>244</v>
      </c>
      <c r="C28" s="664">
        <v>4865080</v>
      </c>
      <c r="D28" s="363" t="s">
        <v>13</v>
      </c>
      <c r="E28" s="358" t="s">
        <v>366</v>
      </c>
      <c r="F28" s="361">
        <v>100</v>
      </c>
      <c r="G28" s="672">
        <v>65129</v>
      </c>
      <c r="H28" s="671">
        <v>64946</v>
      </c>
      <c r="I28" s="671">
        <f t="shared" si="4"/>
        <v>183</v>
      </c>
      <c r="J28" s="671">
        <f t="shared" si="0"/>
        <v>18300</v>
      </c>
      <c r="K28" s="671">
        <f t="shared" si="1"/>
        <v>0.0183</v>
      </c>
      <c r="L28" s="672">
        <v>24848</v>
      </c>
      <c r="M28" s="671">
        <v>24115</v>
      </c>
      <c r="N28" s="671">
        <f t="shared" si="5"/>
        <v>733</v>
      </c>
      <c r="O28" s="671">
        <f t="shared" si="2"/>
        <v>73300</v>
      </c>
      <c r="P28" s="673">
        <f t="shared" si="3"/>
        <v>0.0733</v>
      </c>
      <c r="Q28" s="200"/>
    </row>
    <row r="29" spans="1:17" ht="24" customHeight="1">
      <c r="A29" s="354">
        <v>14</v>
      </c>
      <c r="B29" s="244" t="s">
        <v>244</v>
      </c>
      <c r="C29" s="664">
        <v>4865081</v>
      </c>
      <c r="D29" s="363" t="s">
        <v>13</v>
      </c>
      <c r="E29" s="358" t="s">
        <v>366</v>
      </c>
      <c r="F29" s="361">
        <v>100</v>
      </c>
      <c r="G29" s="669">
        <v>257</v>
      </c>
      <c r="H29" s="671">
        <v>257</v>
      </c>
      <c r="I29" s="671">
        <f t="shared" si="4"/>
        <v>0</v>
      </c>
      <c r="J29" s="671">
        <f t="shared" si="0"/>
        <v>0</v>
      </c>
      <c r="K29" s="671">
        <f t="shared" si="1"/>
        <v>0</v>
      </c>
      <c r="L29" s="669">
        <v>835</v>
      </c>
      <c r="M29" s="671">
        <v>835</v>
      </c>
      <c r="N29" s="671">
        <f t="shared" si="5"/>
        <v>0</v>
      </c>
      <c r="O29" s="671">
        <f t="shared" si="2"/>
        <v>0</v>
      </c>
      <c r="P29" s="673">
        <f t="shared" si="3"/>
        <v>0</v>
      </c>
      <c r="Q29" s="200"/>
    </row>
    <row r="30" spans="1:17" ht="24" customHeight="1">
      <c r="A30" s="676" t="s">
        <v>245</v>
      </c>
      <c r="B30" s="243"/>
      <c r="C30" s="667"/>
      <c r="D30" s="243"/>
      <c r="E30" s="244"/>
      <c r="F30" s="361"/>
      <c r="G30" s="672"/>
      <c r="H30" s="671"/>
      <c r="I30" s="671"/>
      <c r="J30" s="671"/>
      <c r="K30" s="674">
        <f>SUM(K23:K29)</f>
        <v>0.0503</v>
      </c>
      <c r="L30" s="672"/>
      <c r="M30" s="671"/>
      <c r="N30" s="671"/>
      <c r="O30" s="671"/>
      <c r="P30" s="675">
        <f>SUM(P23:P29)</f>
        <v>0.2049</v>
      </c>
      <c r="Q30" s="200"/>
    </row>
    <row r="31" spans="1:17" ht="24" customHeight="1">
      <c r="A31" s="680" t="s">
        <v>251</v>
      </c>
      <c r="B31" s="243"/>
      <c r="C31" s="667"/>
      <c r="D31" s="243"/>
      <c r="E31" s="244"/>
      <c r="F31" s="361"/>
      <c r="G31" s="672"/>
      <c r="H31" s="671"/>
      <c r="I31" s="671"/>
      <c r="J31" s="671"/>
      <c r="K31" s="674"/>
      <c r="L31" s="672"/>
      <c r="M31" s="671"/>
      <c r="N31" s="671"/>
      <c r="O31" s="671"/>
      <c r="P31" s="675"/>
      <c r="Q31" s="200"/>
    </row>
    <row r="32" spans="1:17" ht="24" customHeight="1">
      <c r="A32" s="355" t="s">
        <v>246</v>
      </c>
      <c r="B32" s="244"/>
      <c r="C32" s="668"/>
      <c r="D32" s="244"/>
      <c r="E32" s="244"/>
      <c r="F32" s="363"/>
      <c r="G32" s="672"/>
      <c r="H32" s="671"/>
      <c r="I32" s="671"/>
      <c r="J32" s="671"/>
      <c r="K32" s="671"/>
      <c r="L32" s="672"/>
      <c r="M32" s="671"/>
      <c r="N32" s="671"/>
      <c r="O32" s="671"/>
      <c r="P32" s="673"/>
      <c r="Q32" s="200"/>
    </row>
    <row r="33" spans="1:17" ht="24" customHeight="1">
      <c r="A33" s="677">
        <v>15</v>
      </c>
      <c r="B33" s="366" t="s">
        <v>247</v>
      </c>
      <c r="C33" s="667">
        <v>4902545</v>
      </c>
      <c r="D33" s="361" t="s">
        <v>13</v>
      </c>
      <c r="E33" s="358" t="s">
        <v>366</v>
      </c>
      <c r="F33" s="361">
        <v>50</v>
      </c>
      <c r="G33" s="672">
        <v>6433</v>
      </c>
      <c r="H33" s="671">
        <v>4575</v>
      </c>
      <c r="I33" s="671">
        <f>G33-H33</f>
        <v>1858</v>
      </c>
      <c r="J33" s="671">
        <f t="shared" si="0"/>
        <v>92900</v>
      </c>
      <c r="K33" s="671">
        <f t="shared" si="1"/>
        <v>0.0929</v>
      </c>
      <c r="L33" s="672">
        <v>18536</v>
      </c>
      <c r="M33" s="671">
        <v>18495</v>
      </c>
      <c r="N33" s="671">
        <f>L33-M33</f>
        <v>41</v>
      </c>
      <c r="O33" s="671">
        <f t="shared" si="2"/>
        <v>2050</v>
      </c>
      <c r="P33" s="673">
        <f t="shared" si="3"/>
        <v>0.00205</v>
      </c>
      <c r="Q33" s="200"/>
    </row>
    <row r="34" spans="1:17" ht="24" customHeight="1">
      <c r="A34" s="676" t="s">
        <v>248</v>
      </c>
      <c r="B34" s="243"/>
      <c r="C34" s="365"/>
      <c r="D34" s="366"/>
      <c r="E34" s="116"/>
      <c r="F34" s="361"/>
      <c r="G34" s="138"/>
      <c r="H34" s="82"/>
      <c r="I34" s="82"/>
      <c r="J34" s="82"/>
      <c r="K34" s="242">
        <f>SUM(K33)</f>
        <v>0.0929</v>
      </c>
      <c r="L34" s="241"/>
      <c r="M34" s="82"/>
      <c r="N34" s="82"/>
      <c r="O34" s="82"/>
      <c r="P34" s="352">
        <f>SUM(P33)</f>
        <v>0.00205</v>
      </c>
      <c r="Q34" s="200"/>
    </row>
    <row r="35" spans="1:17" ht="19.5" customHeight="1" thickBot="1">
      <c r="A35" s="86"/>
      <c r="B35" s="87"/>
      <c r="C35" s="88"/>
      <c r="D35" s="89"/>
      <c r="E35" s="90"/>
      <c r="F35" s="90"/>
      <c r="G35" s="91"/>
      <c r="H35" s="92"/>
      <c r="I35" s="92"/>
      <c r="J35" s="92"/>
      <c r="K35" s="92"/>
      <c r="L35" s="577"/>
      <c r="M35" s="92"/>
      <c r="N35" s="92"/>
      <c r="O35" s="92"/>
      <c r="P35" s="93"/>
      <c r="Q35" s="201"/>
    </row>
    <row r="36" spans="1:16" ht="13.5" thickTop="1">
      <c r="A36" s="85"/>
      <c r="B36" s="101"/>
      <c r="C36" s="77"/>
      <c r="D36" s="79"/>
      <c r="E36" s="78"/>
      <c r="F36" s="78"/>
      <c r="G36" s="102"/>
      <c r="H36" s="81"/>
      <c r="I36" s="82"/>
      <c r="J36" s="82"/>
      <c r="K36" s="82"/>
      <c r="L36" s="81"/>
      <c r="M36" s="81"/>
      <c r="N36" s="82"/>
      <c r="O36" s="82"/>
      <c r="P36" s="82"/>
    </row>
    <row r="37" spans="1:16" ht="12.75">
      <c r="A37" s="85"/>
      <c r="B37" s="101"/>
      <c r="C37" s="77"/>
      <c r="D37" s="79"/>
      <c r="E37" s="78"/>
      <c r="F37" s="78"/>
      <c r="G37" s="102"/>
      <c r="H37" s="81"/>
      <c r="I37" s="82"/>
      <c r="J37" s="82"/>
      <c r="K37" s="82"/>
      <c r="L37" s="81"/>
      <c r="M37" s="81"/>
      <c r="N37" s="82"/>
      <c r="O37" s="82"/>
      <c r="P37" s="82"/>
    </row>
    <row r="38" spans="1:16" ht="12.75">
      <c r="A38" s="81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6" ht="20.25">
      <c r="A39" s="219"/>
      <c r="B39" s="367" t="s">
        <v>245</v>
      </c>
      <c r="C39" s="368"/>
      <c r="D39" s="368"/>
      <c r="E39" s="368"/>
      <c r="F39" s="368"/>
      <c r="G39" s="368"/>
      <c r="H39" s="368"/>
      <c r="I39" s="368"/>
      <c r="J39" s="368"/>
      <c r="K39" s="242">
        <f>K30-K34</f>
        <v>-0.0426</v>
      </c>
      <c r="L39" s="242"/>
      <c r="M39" s="242"/>
      <c r="N39" s="242"/>
      <c r="O39" s="242"/>
      <c r="P39" s="242">
        <f>P30-P34</f>
        <v>0.20285</v>
      </c>
    </row>
    <row r="40" spans="1:16" ht="20.25">
      <c r="A40" s="172"/>
      <c r="B40" s="367" t="s">
        <v>249</v>
      </c>
      <c r="C40" s="353"/>
      <c r="D40" s="353"/>
      <c r="E40" s="353"/>
      <c r="F40" s="353"/>
      <c r="G40" s="353"/>
      <c r="H40" s="353"/>
      <c r="I40" s="353"/>
      <c r="J40" s="353"/>
      <c r="K40" s="242">
        <f>K19</f>
        <v>0.0661</v>
      </c>
      <c r="L40" s="242"/>
      <c r="M40" s="242"/>
      <c r="N40" s="242"/>
      <c r="O40" s="242"/>
      <c r="P40" s="242">
        <f>P19</f>
        <v>0.7269999999999999</v>
      </c>
    </row>
    <row r="41" spans="1:16" ht="18">
      <c r="A41" s="172"/>
      <c r="B41" s="244"/>
      <c r="C41" s="99"/>
      <c r="D41" s="99"/>
      <c r="E41" s="99"/>
      <c r="F41" s="99"/>
      <c r="G41" s="99"/>
      <c r="H41" s="99"/>
      <c r="I41" s="99"/>
      <c r="J41" s="99"/>
      <c r="K41" s="63"/>
      <c r="L41" s="63"/>
      <c r="M41" s="63"/>
      <c r="N41" s="63"/>
      <c r="O41" s="63"/>
      <c r="P41" s="63"/>
    </row>
    <row r="42" spans="1:16" ht="18">
      <c r="A42" s="172"/>
      <c r="B42" s="244"/>
      <c r="C42" s="99"/>
      <c r="D42" s="99"/>
      <c r="E42" s="99"/>
      <c r="F42" s="99"/>
      <c r="G42" s="99"/>
      <c r="H42" s="99"/>
      <c r="I42" s="99"/>
      <c r="J42" s="99"/>
      <c r="K42" s="63"/>
      <c r="L42" s="63"/>
      <c r="M42" s="63"/>
      <c r="N42" s="63"/>
      <c r="O42" s="63"/>
      <c r="P42" s="63"/>
    </row>
    <row r="43" spans="1:16" ht="23.25">
      <c r="A43" s="172"/>
      <c r="B43" s="369" t="s">
        <v>252</v>
      </c>
      <c r="C43" s="370"/>
      <c r="D43" s="371"/>
      <c r="E43" s="371"/>
      <c r="F43" s="371"/>
      <c r="G43" s="371"/>
      <c r="H43" s="371"/>
      <c r="I43" s="371"/>
      <c r="J43" s="371"/>
      <c r="K43" s="372">
        <f>SUM(K39:K42)</f>
        <v>0.023500000000000007</v>
      </c>
      <c r="L43" s="372"/>
      <c r="M43" s="372"/>
      <c r="N43" s="372"/>
      <c r="O43" s="372"/>
      <c r="P43" s="372">
        <f>SUM(P39:P42)</f>
        <v>0.9298499999999998</v>
      </c>
    </row>
    <row r="45" ht="13.5" thickBot="1"/>
    <row r="46" spans="1:17" ht="12.75">
      <c r="A46" s="297"/>
      <c r="B46" s="298"/>
      <c r="C46" s="298"/>
      <c r="D46" s="298"/>
      <c r="E46" s="298"/>
      <c r="F46" s="298"/>
      <c r="G46" s="298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305" t="s">
        <v>347</v>
      </c>
      <c r="B47" s="289"/>
      <c r="C47" s="289"/>
      <c r="D47" s="289"/>
      <c r="E47" s="289"/>
      <c r="F47" s="289"/>
      <c r="G47" s="289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99"/>
      <c r="B48" s="289"/>
      <c r="C48" s="289"/>
      <c r="D48" s="289"/>
      <c r="E48" s="289"/>
      <c r="F48" s="289"/>
      <c r="G48" s="289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300"/>
      <c r="B49" s="301"/>
      <c r="C49" s="301"/>
      <c r="D49" s="301"/>
      <c r="E49" s="301"/>
      <c r="F49" s="301"/>
      <c r="G49" s="301"/>
      <c r="H49" s="21"/>
      <c r="I49" s="21"/>
      <c r="J49" s="311"/>
      <c r="K49" s="661" t="s">
        <v>359</v>
      </c>
      <c r="L49" s="21"/>
      <c r="M49" s="21"/>
      <c r="N49" s="21"/>
      <c r="O49" s="21"/>
      <c r="P49" s="662" t="s">
        <v>360</v>
      </c>
      <c r="Q49" s="61"/>
    </row>
    <row r="50" spans="1:17" ht="12.75">
      <c r="A50" s="302"/>
      <c r="B50" s="172"/>
      <c r="C50" s="172"/>
      <c r="D50" s="172"/>
      <c r="E50" s="172"/>
      <c r="F50" s="172"/>
      <c r="G50" s="172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302"/>
      <c r="B51" s="172"/>
      <c r="C51" s="172"/>
      <c r="D51" s="172"/>
      <c r="E51" s="172"/>
      <c r="F51" s="172"/>
      <c r="G51" s="172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305" t="s">
        <v>350</v>
      </c>
      <c r="B52" s="290"/>
      <c r="C52" s="290"/>
      <c r="D52" s="291"/>
      <c r="E52" s="291"/>
      <c r="F52" s="292"/>
      <c r="G52" s="291"/>
      <c r="H52" s="21"/>
      <c r="I52" s="21"/>
      <c r="J52" s="21"/>
      <c r="K52" s="372">
        <f>K43</f>
        <v>0.023500000000000007</v>
      </c>
      <c r="L52" s="301" t="s">
        <v>348</v>
      </c>
      <c r="M52" s="21"/>
      <c r="N52" s="21"/>
      <c r="O52" s="21"/>
      <c r="P52" s="372">
        <f>P43</f>
        <v>0.9298499999999998</v>
      </c>
      <c r="Q52" s="374" t="s">
        <v>348</v>
      </c>
    </row>
    <row r="53" spans="1:17" ht="23.25">
      <c r="A53" s="659"/>
      <c r="B53" s="293"/>
      <c r="C53" s="293"/>
      <c r="D53" s="289"/>
      <c r="E53" s="289"/>
      <c r="F53" s="294"/>
      <c r="G53" s="289"/>
      <c r="H53" s="21"/>
      <c r="I53" s="21"/>
      <c r="J53" s="21"/>
      <c r="K53" s="372"/>
      <c r="L53" s="316"/>
      <c r="M53" s="21"/>
      <c r="N53" s="21"/>
      <c r="O53" s="21"/>
      <c r="P53" s="372"/>
      <c r="Q53" s="375"/>
    </row>
    <row r="54" spans="1:17" ht="23.25">
      <c r="A54" s="660" t="s">
        <v>349</v>
      </c>
      <c r="B54" s="295"/>
      <c r="C54" s="53"/>
      <c r="D54" s="289"/>
      <c r="E54" s="289"/>
      <c r="F54" s="296"/>
      <c r="G54" s="291"/>
      <c r="H54" s="21"/>
      <c r="I54" s="21"/>
      <c r="J54" s="21"/>
      <c r="K54" s="372">
        <f>-'STEPPED UP GENCO'!K50</f>
        <v>-0.0029866976999999993</v>
      </c>
      <c r="L54" s="301" t="s">
        <v>348</v>
      </c>
      <c r="M54" s="21"/>
      <c r="N54" s="21"/>
      <c r="O54" s="21"/>
      <c r="P54" s="372">
        <f>-'STEPPED UP GENCO'!P50</f>
        <v>-0.0648630087</v>
      </c>
      <c r="Q54" s="374" t="s">
        <v>348</v>
      </c>
    </row>
    <row r="55" spans="1:17" ht="6.75" customHeight="1">
      <c r="A55" s="30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30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30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303"/>
      <c r="B58" s="21"/>
      <c r="C58" s="21"/>
      <c r="D58" s="21"/>
      <c r="E58" s="21"/>
      <c r="F58" s="21"/>
      <c r="G58" s="21"/>
      <c r="H58" s="290"/>
      <c r="I58" s="290"/>
      <c r="J58" s="681" t="s">
        <v>351</v>
      </c>
      <c r="K58" s="372">
        <f>SUM(K52:K57)</f>
        <v>0.020513302300000008</v>
      </c>
      <c r="L58" s="317" t="s">
        <v>348</v>
      </c>
      <c r="M58" s="373"/>
      <c r="N58" s="373"/>
      <c r="O58" s="373"/>
      <c r="P58" s="372">
        <f>SUM(P52:P57)</f>
        <v>0.8649869912999999</v>
      </c>
      <c r="Q58" s="317" t="s">
        <v>348</v>
      </c>
    </row>
    <row r="59" spans="1:17" ht="13.5" thickBot="1">
      <c r="A59" s="304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20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C7">
      <selection activeCell="M43" sqref="M43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0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4.140625" style="0" customWidth="1"/>
  </cols>
  <sheetData>
    <row r="1" ht="26.25">
      <c r="A1" s="1" t="s">
        <v>256</v>
      </c>
    </row>
    <row r="2" spans="1:17" ht="16.5" customHeight="1">
      <c r="A2" s="409" t="s">
        <v>257</v>
      </c>
      <c r="P2" s="569" t="str">
        <f>NDPL!Q1</f>
        <v>OCTOBER 2010</v>
      </c>
      <c r="Q2" s="640"/>
    </row>
    <row r="3" spans="1:8" ht="23.25">
      <c r="A3" s="245" t="s">
        <v>305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7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01/11/10</v>
      </c>
      <c r="H5" s="41" t="str">
        <f>NDPL!H5</f>
        <v>INTIAL READING 01/10/10</v>
      </c>
      <c r="I5" s="41" t="s">
        <v>4</v>
      </c>
      <c r="J5" s="41" t="s">
        <v>5</v>
      </c>
      <c r="K5" s="42" t="s">
        <v>6</v>
      </c>
      <c r="L5" s="43" t="str">
        <f>NDPL!G5</f>
        <v>FINAL READING 01/11/10</v>
      </c>
      <c r="M5" s="41" t="str">
        <f>NDPL!H5</f>
        <v>INTIAL READING 01/10/10</v>
      </c>
      <c r="N5" s="41" t="s">
        <v>4</v>
      </c>
      <c r="O5" s="41" t="s">
        <v>5</v>
      </c>
      <c r="P5" s="42" t="s">
        <v>6</v>
      </c>
      <c r="Q5" s="42" t="s">
        <v>329</v>
      </c>
    </row>
    <row r="6" ht="14.25" thickBot="1" thickTop="1"/>
    <row r="7" spans="1:17" ht="19.5" customHeight="1" thickTop="1">
      <c r="A7" s="390"/>
      <c r="B7" s="391" t="s">
        <v>271</v>
      </c>
      <c r="C7" s="392"/>
      <c r="D7" s="392"/>
      <c r="E7" s="392"/>
      <c r="F7" s="393"/>
      <c r="G7" s="127"/>
      <c r="H7" s="120"/>
      <c r="I7" s="120"/>
      <c r="J7" s="120"/>
      <c r="K7" s="123"/>
      <c r="L7" s="129"/>
      <c r="M7" s="27"/>
      <c r="N7" s="27"/>
      <c r="O7" s="27"/>
      <c r="P7" s="37"/>
      <c r="Q7" s="199"/>
    </row>
    <row r="8" spans="1:17" ht="19.5" customHeight="1">
      <c r="A8" s="354"/>
      <c r="B8" s="394" t="s">
        <v>272</v>
      </c>
      <c r="C8" s="395"/>
      <c r="D8" s="395"/>
      <c r="E8" s="395"/>
      <c r="F8" s="396"/>
      <c r="G8" s="46"/>
      <c r="H8" s="52"/>
      <c r="I8" s="52"/>
      <c r="J8" s="52"/>
      <c r="K8" s="50"/>
      <c r="L8" s="130"/>
      <c r="M8" s="21"/>
      <c r="N8" s="21"/>
      <c r="O8" s="21"/>
      <c r="P8" s="131"/>
      <c r="Q8" s="200"/>
    </row>
    <row r="9" spans="1:17" ht="19.5" customHeight="1">
      <c r="A9" s="354">
        <v>1</v>
      </c>
      <c r="B9" s="397" t="s">
        <v>273</v>
      </c>
      <c r="C9" s="395">
        <v>4864796</v>
      </c>
      <c r="D9" s="380" t="s">
        <v>13</v>
      </c>
      <c r="E9" s="388" t="s">
        <v>366</v>
      </c>
      <c r="F9" s="396">
        <v>100</v>
      </c>
      <c r="G9" s="356">
        <v>62399</v>
      </c>
      <c r="H9" s="387">
        <v>61221</v>
      </c>
      <c r="I9" s="402">
        <f>G9-H9</f>
        <v>1178</v>
      </c>
      <c r="J9" s="402">
        <f>$F9*I9</f>
        <v>117800</v>
      </c>
      <c r="K9" s="403">
        <f>J9/1000000</f>
        <v>0.1178</v>
      </c>
      <c r="L9" s="410">
        <v>76418</v>
      </c>
      <c r="M9" s="402">
        <v>76445</v>
      </c>
      <c r="N9" s="402">
        <f>L9-M9</f>
        <v>-27</v>
      </c>
      <c r="O9" s="402">
        <f>$F9*N9</f>
        <v>-2700</v>
      </c>
      <c r="P9" s="403">
        <f>O9/1000000</f>
        <v>-0.0027</v>
      </c>
      <c r="Q9" s="200"/>
    </row>
    <row r="10" spans="1:17" ht="19.5" customHeight="1">
      <c r="A10" s="354">
        <v>2</v>
      </c>
      <c r="B10" s="397" t="s">
        <v>274</v>
      </c>
      <c r="C10" s="395">
        <v>4864797</v>
      </c>
      <c r="D10" s="380" t="s">
        <v>13</v>
      </c>
      <c r="E10" s="388" t="s">
        <v>366</v>
      </c>
      <c r="F10" s="396">
        <v>100</v>
      </c>
      <c r="G10" s="356">
        <v>7886</v>
      </c>
      <c r="H10" s="387">
        <v>6562</v>
      </c>
      <c r="I10" s="402">
        <f>G10-H10</f>
        <v>1324</v>
      </c>
      <c r="J10" s="402">
        <f>$F10*I10</f>
        <v>132400</v>
      </c>
      <c r="K10" s="403">
        <f>J10/1000000</f>
        <v>0.1324</v>
      </c>
      <c r="L10" s="575">
        <v>999858</v>
      </c>
      <c r="M10" s="402">
        <v>999530</v>
      </c>
      <c r="N10" s="402">
        <f>L10-M10</f>
        <v>328</v>
      </c>
      <c r="O10" s="402">
        <f>$F10*N10</f>
        <v>32800</v>
      </c>
      <c r="P10" s="403">
        <f>O10/1000000</f>
        <v>0.0328</v>
      </c>
      <c r="Q10" s="200"/>
    </row>
    <row r="11" spans="1:17" ht="19.5" customHeight="1">
      <c r="A11" s="354">
        <v>3</v>
      </c>
      <c r="B11" s="397" t="s">
        <v>275</v>
      </c>
      <c r="C11" s="395">
        <v>4864818</v>
      </c>
      <c r="D11" s="380" t="s">
        <v>13</v>
      </c>
      <c r="E11" s="388" t="s">
        <v>366</v>
      </c>
      <c r="F11" s="396">
        <v>100</v>
      </c>
      <c r="G11" s="356">
        <v>125598</v>
      </c>
      <c r="H11" s="387">
        <v>122884</v>
      </c>
      <c r="I11" s="402">
        <f>G11-H11</f>
        <v>2714</v>
      </c>
      <c r="J11" s="402">
        <f>$F11*I11</f>
        <v>271400</v>
      </c>
      <c r="K11" s="403">
        <f>J11/1000000</f>
        <v>0.2714</v>
      </c>
      <c r="L11" s="410">
        <v>85173</v>
      </c>
      <c r="M11" s="402">
        <v>85057</v>
      </c>
      <c r="N11" s="402">
        <f>L11-M11</f>
        <v>116</v>
      </c>
      <c r="O11" s="402">
        <f>$F11*N11</f>
        <v>11600</v>
      </c>
      <c r="P11" s="403">
        <f>O11/1000000</f>
        <v>0.0116</v>
      </c>
      <c r="Q11" s="200"/>
    </row>
    <row r="12" spans="1:17" ht="19.5" customHeight="1">
      <c r="A12" s="354">
        <v>4</v>
      </c>
      <c r="B12" s="397" t="s">
        <v>276</v>
      </c>
      <c r="C12" s="395">
        <v>4864842</v>
      </c>
      <c r="D12" s="380" t="s">
        <v>13</v>
      </c>
      <c r="E12" s="388" t="s">
        <v>366</v>
      </c>
      <c r="F12" s="588">
        <v>1000</v>
      </c>
      <c r="G12" s="356">
        <v>9876</v>
      </c>
      <c r="H12" s="387">
        <v>9409</v>
      </c>
      <c r="I12" s="402">
        <f>G12-H12</f>
        <v>467</v>
      </c>
      <c r="J12" s="402">
        <f>$F12*I12</f>
        <v>467000</v>
      </c>
      <c r="K12" s="403">
        <f>J12/1000000</f>
        <v>0.467</v>
      </c>
      <c r="L12" s="410">
        <v>16764</v>
      </c>
      <c r="M12" s="402">
        <v>16683</v>
      </c>
      <c r="N12" s="402">
        <f>L12-M12</f>
        <v>81</v>
      </c>
      <c r="O12" s="402">
        <f>$F12*N12</f>
        <v>81000</v>
      </c>
      <c r="P12" s="403">
        <f>O12/1000000</f>
        <v>0.081</v>
      </c>
      <c r="Q12" s="200"/>
    </row>
    <row r="13" spans="1:17" ht="19.5" customHeight="1">
      <c r="A13" s="354"/>
      <c r="B13" s="394" t="s">
        <v>277</v>
      </c>
      <c r="C13" s="395"/>
      <c r="D13" s="380"/>
      <c r="E13" s="387"/>
      <c r="F13" s="396"/>
      <c r="G13" s="356"/>
      <c r="H13" s="387"/>
      <c r="I13" s="387"/>
      <c r="J13" s="387"/>
      <c r="K13" s="404"/>
      <c r="L13" s="411"/>
      <c r="M13" s="412"/>
      <c r="N13" s="412"/>
      <c r="O13" s="412"/>
      <c r="P13" s="413"/>
      <c r="Q13" s="200"/>
    </row>
    <row r="14" spans="1:17" ht="19.5" customHeight="1">
      <c r="A14" s="354"/>
      <c r="B14" s="394"/>
      <c r="C14" s="395"/>
      <c r="D14" s="380"/>
      <c r="E14" s="387"/>
      <c r="F14" s="396"/>
      <c r="G14" s="356"/>
      <c r="H14" s="387"/>
      <c r="I14" s="387"/>
      <c r="J14" s="387"/>
      <c r="K14" s="404"/>
      <c r="L14" s="411"/>
      <c r="M14" s="412"/>
      <c r="N14" s="412"/>
      <c r="O14" s="412"/>
      <c r="P14" s="413"/>
      <c r="Q14" s="200"/>
    </row>
    <row r="15" spans="1:17" ht="19.5" customHeight="1">
      <c r="A15" s="354">
        <v>5</v>
      </c>
      <c r="B15" s="397" t="s">
        <v>278</v>
      </c>
      <c r="C15" s="395">
        <v>4864880</v>
      </c>
      <c r="D15" s="380" t="s">
        <v>13</v>
      </c>
      <c r="E15" s="388" t="s">
        <v>366</v>
      </c>
      <c r="F15" s="396">
        <v>-500</v>
      </c>
      <c r="G15" s="356">
        <v>994819</v>
      </c>
      <c r="H15" s="387">
        <v>994819</v>
      </c>
      <c r="I15" s="402">
        <f>G15-H15</f>
        <v>0</v>
      </c>
      <c r="J15" s="402">
        <f>$F15*I15</f>
        <v>0</v>
      </c>
      <c r="K15" s="403">
        <f>J15/1000000</f>
        <v>0</v>
      </c>
      <c r="L15" s="410">
        <v>962913</v>
      </c>
      <c r="M15" s="402">
        <v>964020</v>
      </c>
      <c r="N15" s="402">
        <f>L15-M15</f>
        <v>-1107</v>
      </c>
      <c r="O15" s="402">
        <f>$F15*N15</f>
        <v>553500</v>
      </c>
      <c r="P15" s="403">
        <f>O15/1000000</f>
        <v>0.5535</v>
      </c>
      <c r="Q15" s="200"/>
    </row>
    <row r="16" spans="1:17" ht="19.5" customHeight="1">
      <c r="A16" s="354">
        <v>6</v>
      </c>
      <c r="B16" s="397" t="s">
        <v>279</v>
      </c>
      <c r="C16" s="395">
        <v>4864881</v>
      </c>
      <c r="D16" s="380" t="s">
        <v>13</v>
      </c>
      <c r="E16" s="388" t="s">
        <v>366</v>
      </c>
      <c r="F16" s="396">
        <v>-500</v>
      </c>
      <c r="G16" s="356">
        <v>994885</v>
      </c>
      <c r="H16" s="387">
        <v>995420</v>
      </c>
      <c r="I16" s="402">
        <f>G16-H16</f>
        <v>-535</v>
      </c>
      <c r="J16" s="402">
        <f>$F16*I16</f>
        <v>267500</v>
      </c>
      <c r="K16" s="403">
        <f>J16/1000000</f>
        <v>0.2675</v>
      </c>
      <c r="L16" s="410">
        <v>991584</v>
      </c>
      <c r="M16" s="402">
        <v>991626</v>
      </c>
      <c r="N16" s="402">
        <f>L16-M16</f>
        <v>-42</v>
      </c>
      <c r="O16" s="402">
        <f>$F16*N16</f>
        <v>21000</v>
      </c>
      <c r="P16" s="403">
        <f>O16/1000000</f>
        <v>0.021</v>
      </c>
      <c r="Q16" s="200"/>
    </row>
    <row r="17" spans="1:17" ht="19.5" customHeight="1">
      <c r="A17" s="354">
        <v>7</v>
      </c>
      <c r="B17" s="397" t="s">
        <v>294</v>
      </c>
      <c r="C17" s="395">
        <v>4902572</v>
      </c>
      <c r="D17" s="380" t="s">
        <v>13</v>
      </c>
      <c r="E17" s="388" t="s">
        <v>366</v>
      </c>
      <c r="F17" s="396">
        <v>300</v>
      </c>
      <c r="G17" s="356">
        <v>999989</v>
      </c>
      <c r="H17" s="387">
        <v>999989</v>
      </c>
      <c r="I17" s="402">
        <f>G17-H17</f>
        <v>0</v>
      </c>
      <c r="J17" s="402">
        <f>$F17*I17</f>
        <v>0</v>
      </c>
      <c r="K17" s="403">
        <f>J17/1000000</f>
        <v>0</v>
      </c>
      <c r="L17" s="410">
        <v>999900</v>
      </c>
      <c r="M17" s="402">
        <v>999898</v>
      </c>
      <c r="N17" s="402">
        <f>L17-M17</f>
        <v>2</v>
      </c>
      <c r="O17" s="402">
        <f>$F17*N17</f>
        <v>600</v>
      </c>
      <c r="P17" s="403">
        <f>O17/1000000</f>
        <v>0.0006</v>
      </c>
      <c r="Q17" s="200"/>
    </row>
    <row r="18" spans="1:17" ht="19.5" customHeight="1">
      <c r="A18" s="354"/>
      <c r="B18" s="394"/>
      <c r="C18" s="395"/>
      <c r="D18" s="380"/>
      <c r="E18" s="388"/>
      <c r="F18" s="396"/>
      <c r="G18" s="124"/>
      <c r="H18" s="112"/>
      <c r="I18" s="52"/>
      <c r="J18" s="52"/>
      <c r="K18" s="128"/>
      <c r="L18" s="414"/>
      <c r="M18" s="23"/>
      <c r="N18" s="23"/>
      <c r="O18" s="23"/>
      <c r="P18" s="30"/>
      <c r="Q18" s="200"/>
    </row>
    <row r="19" spans="1:17" ht="19.5" customHeight="1">
      <c r="A19" s="354"/>
      <c r="B19" s="394"/>
      <c r="C19" s="395"/>
      <c r="D19" s="380"/>
      <c r="E19" s="388"/>
      <c r="F19" s="396"/>
      <c r="G19" s="124"/>
      <c r="H19" s="112"/>
      <c r="I19" s="52"/>
      <c r="J19" s="52"/>
      <c r="K19" s="128"/>
      <c r="L19" s="414"/>
      <c r="M19" s="23"/>
      <c r="N19" s="23"/>
      <c r="O19" s="23"/>
      <c r="P19" s="30"/>
      <c r="Q19" s="200"/>
    </row>
    <row r="20" spans="1:17" ht="19.5" customHeight="1">
      <c r="A20" s="354"/>
      <c r="B20" s="397"/>
      <c r="C20" s="395"/>
      <c r="D20" s="380"/>
      <c r="E20" s="388"/>
      <c r="F20" s="396"/>
      <c r="G20" s="124"/>
      <c r="H20" s="112"/>
      <c r="I20" s="52"/>
      <c r="J20" s="52"/>
      <c r="K20" s="128"/>
      <c r="L20" s="414"/>
      <c r="M20" s="23"/>
      <c r="N20" s="23"/>
      <c r="O20" s="23"/>
      <c r="P20" s="30"/>
      <c r="Q20" s="200"/>
    </row>
    <row r="21" spans="1:17" ht="19.5" customHeight="1">
      <c r="A21" s="354"/>
      <c r="B21" s="394" t="s">
        <v>280</v>
      </c>
      <c r="C21" s="395"/>
      <c r="D21" s="380"/>
      <c r="E21" s="388"/>
      <c r="F21" s="398"/>
      <c r="G21" s="124"/>
      <c r="H21" s="112"/>
      <c r="I21" s="49"/>
      <c r="J21" s="53"/>
      <c r="K21" s="406">
        <f>SUM(K9:K20)</f>
        <v>1.2561</v>
      </c>
      <c r="L21" s="415"/>
      <c r="M21" s="412"/>
      <c r="N21" s="412"/>
      <c r="O21" s="412"/>
      <c r="P21" s="407">
        <f>SUM(P9:P20)</f>
        <v>0.6978000000000001</v>
      </c>
      <c r="Q21" s="200"/>
    </row>
    <row r="22" spans="1:17" ht="19.5" customHeight="1">
      <c r="A22" s="354"/>
      <c r="B22" s="394" t="s">
        <v>281</v>
      </c>
      <c r="C22" s="395"/>
      <c r="D22" s="380"/>
      <c r="E22" s="388"/>
      <c r="F22" s="398"/>
      <c r="G22" s="124"/>
      <c r="H22" s="112"/>
      <c r="I22" s="49"/>
      <c r="J22" s="49"/>
      <c r="K22" s="128"/>
      <c r="L22" s="414"/>
      <c r="M22" s="23"/>
      <c r="N22" s="23"/>
      <c r="O22" s="23"/>
      <c r="P22" s="30"/>
      <c r="Q22" s="200"/>
    </row>
    <row r="23" spans="1:17" ht="19.5" customHeight="1">
      <c r="A23" s="354"/>
      <c r="B23" s="394" t="s">
        <v>282</v>
      </c>
      <c r="C23" s="395"/>
      <c r="D23" s="380"/>
      <c r="E23" s="388"/>
      <c r="F23" s="398"/>
      <c r="G23" s="124"/>
      <c r="H23" s="112"/>
      <c r="I23" s="49"/>
      <c r="J23" s="49"/>
      <c r="K23" s="128"/>
      <c r="L23" s="414"/>
      <c r="M23" s="23"/>
      <c r="N23" s="23"/>
      <c r="O23" s="23"/>
      <c r="P23" s="30"/>
      <c r="Q23" s="200"/>
    </row>
    <row r="24" spans="1:17" ht="19.5" customHeight="1">
      <c r="A24" s="354">
        <v>8</v>
      </c>
      <c r="B24" s="397" t="s">
        <v>283</v>
      </c>
      <c r="C24" s="395">
        <v>4864794</v>
      </c>
      <c r="D24" s="380" t="s">
        <v>13</v>
      </c>
      <c r="E24" s="388" t="s">
        <v>366</v>
      </c>
      <c r="F24" s="396">
        <v>200</v>
      </c>
      <c r="G24" s="356">
        <v>964823</v>
      </c>
      <c r="H24" s="387">
        <v>965730</v>
      </c>
      <c r="I24" s="402">
        <f>G24-H24</f>
        <v>-907</v>
      </c>
      <c r="J24" s="402">
        <f>$F24*I24</f>
        <v>-181400</v>
      </c>
      <c r="K24" s="403">
        <f>J24/1000000</f>
        <v>-0.1814</v>
      </c>
      <c r="L24" s="410">
        <v>990932</v>
      </c>
      <c r="M24" s="402">
        <v>990944</v>
      </c>
      <c r="N24" s="402">
        <f>L24-M24</f>
        <v>-12</v>
      </c>
      <c r="O24" s="402">
        <f>$F24*N24</f>
        <v>-2400</v>
      </c>
      <c r="P24" s="403">
        <f>O24/1000000</f>
        <v>-0.0024</v>
      </c>
      <c r="Q24" s="200"/>
    </row>
    <row r="25" spans="1:17" ht="19.5" customHeight="1">
      <c r="A25" s="354">
        <v>9</v>
      </c>
      <c r="B25" s="397" t="s">
        <v>284</v>
      </c>
      <c r="C25" s="395">
        <v>4864795</v>
      </c>
      <c r="D25" s="380" t="s">
        <v>13</v>
      </c>
      <c r="E25" s="388" t="s">
        <v>366</v>
      </c>
      <c r="F25" s="396">
        <v>100</v>
      </c>
      <c r="G25" s="356">
        <v>954531</v>
      </c>
      <c r="H25" s="387">
        <v>956309</v>
      </c>
      <c r="I25" s="402">
        <f>G25-H25</f>
        <v>-1778</v>
      </c>
      <c r="J25" s="402">
        <f>$F25*I25</f>
        <v>-177800</v>
      </c>
      <c r="K25" s="403">
        <f>J25/1000000</f>
        <v>-0.1778</v>
      </c>
      <c r="L25" s="410">
        <v>931792</v>
      </c>
      <c r="M25" s="402">
        <v>932035</v>
      </c>
      <c r="N25" s="402">
        <f>L25-M25</f>
        <v>-243</v>
      </c>
      <c r="O25" s="402">
        <f>$F25*N25</f>
        <v>-24300</v>
      </c>
      <c r="P25" s="403">
        <f>O25/1000000</f>
        <v>-0.0243</v>
      </c>
      <c r="Q25" s="200"/>
    </row>
    <row r="26" spans="1:17" ht="19.5" customHeight="1">
      <c r="A26" s="354"/>
      <c r="B26" s="397"/>
      <c r="C26" s="395"/>
      <c r="D26" s="380"/>
      <c r="E26" s="388"/>
      <c r="F26" s="396"/>
      <c r="G26" s="124"/>
      <c r="H26" s="112"/>
      <c r="I26" s="52"/>
      <c r="J26" s="52"/>
      <c r="K26" s="128"/>
      <c r="L26" s="414"/>
      <c r="M26" s="23"/>
      <c r="N26" s="23"/>
      <c r="O26" s="23"/>
      <c r="P26" s="30"/>
      <c r="Q26" s="200"/>
    </row>
    <row r="27" spans="1:17" ht="19.5" customHeight="1">
      <c r="A27" s="354"/>
      <c r="B27" s="394" t="s">
        <v>285</v>
      </c>
      <c r="C27" s="397"/>
      <c r="D27" s="380"/>
      <c r="E27" s="388"/>
      <c r="F27" s="398"/>
      <c r="G27" s="124"/>
      <c r="H27" s="112"/>
      <c r="I27" s="49"/>
      <c r="J27" s="53"/>
      <c r="K27" s="407">
        <f>SUM(K24:K26)</f>
        <v>-0.3592</v>
      </c>
      <c r="L27" s="415"/>
      <c r="M27" s="412"/>
      <c r="N27" s="412"/>
      <c r="O27" s="412"/>
      <c r="P27" s="407">
        <f>SUM(P24:P26)</f>
        <v>-0.026699999999999998</v>
      </c>
      <c r="Q27" s="200"/>
    </row>
    <row r="28" spans="1:17" ht="19.5" customHeight="1">
      <c r="A28" s="354"/>
      <c r="B28" s="394" t="s">
        <v>286</v>
      </c>
      <c r="C28" s="395"/>
      <c r="D28" s="380"/>
      <c r="E28" s="387"/>
      <c r="F28" s="396"/>
      <c r="G28" s="124"/>
      <c r="H28" s="112"/>
      <c r="I28" s="52"/>
      <c r="J28" s="48"/>
      <c r="K28" s="128"/>
      <c r="L28" s="414"/>
      <c r="M28" s="23"/>
      <c r="N28" s="23"/>
      <c r="O28" s="23"/>
      <c r="P28" s="30"/>
      <c r="Q28" s="200"/>
    </row>
    <row r="29" spans="1:17" ht="19.5" customHeight="1">
      <c r="A29" s="354"/>
      <c r="B29" s="394" t="s">
        <v>282</v>
      </c>
      <c r="C29" s="395"/>
      <c r="D29" s="380"/>
      <c r="E29" s="387"/>
      <c r="F29" s="396"/>
      <c r="G29" s="124"/>
      <c r="H29" s="112"/>
      <c r="I29" s="52"/>
      <c r="J29" s="48"/>
      <c r="K29" s="128"/>
      <c r="L29" s="414"/>
      <c r="M29" s="23"/>
      <c r="N29" s="23"/>
      <c r="O29" s="23"/>
      <c r="P29" s="30"/>
      <c r="Q29" s="200"/>
    </row>
    <row r="30" spans="1:17" ht="19.5" customHeight="1">
      <c r="A30" s="354">
        <v>10</v>
      </c>
      <c r="B30" s="397" t="s">
        <v>287</v>
      </c>
      <c r="C30" s="395">
        <v>4864819</v>
      </c>
      <c r="D30" s="380" t="s">
        <v>13</v>
      </c>
      <c r="E30" s="388" t="s">
        <v>366</v>
      </c>
      <c r="F30" s="399">
        <v>200</v>
      </c>
      <c r="G30" s="356">
        <v>136266</v>
      </c>
      <c r="H30" s="387">
        <v>132412</v>
      </c>
      <c r="I30" s="402">
        <f>G30-H30</f>
        <v>3854</v>
      </c>
      <c r="J30" s="402">
        <f>$F30*I30</f>
        <v>770800</v>
      </c>
      <c r="K30" s="403">
        <f>J30/1000000</f>
        <v>0.7708</v>
      </c>
      <c r="L30" s="410">
        <v>248487</v>
      </c>
      <c r="M30" s="402">
        <v>248241</v>
      </c>
      <c r="N30" s="402">
        <f>L30-M30</f>
        <v>246</v>
      </c>
      <c r="O30" s="402">
        <f>$F30*N30</f>
        <v>49200</v>
      </c>
      <c r="P30" s="403">
        <f>O30/1000000</f>
        <v>0.0492</v>
      </c>
      <c r="Q30" s="200"/>
    </row>
    <row r="31" spans="1:17" ht="19.5" customHeight="1">
      <c r="A31" s="354">
        <v>11</v>
      </c>
      <c r="B31" s="397" t="s">
        <v>288</v>
      </c>
      <c r="C31" s="395">
        <v>4864801</v>
      </c>
      <c r="D31" s="380" t="s">
        <v>13</v>
      </c>
      <c r="E31" s="388" t="s">
        <v>366</v>
      </c>
      <c r="F31" s="399">
        <v>200</v>
      </c>
      <c r="G31" s="356">
        <v>20508</v>
      </c>
      <c r="H31" s="387">
        <v>21677</v>
      </c>
      <c r="I31" s="402">
        <f>G31-H31</f>
        <v>-1169</v>
      </c>
      <c r="J31" s="402">
        <f>$F31*I31</f>
        <v>-233800</v>
      </c>
      <c r="K31" s="403">
        <f>J31/1000000</f>
        <v>-0.2338</v>
      </c>
      <c r="L31" s="410">
        <v>38682</v>
      </c>
      <c r="M31" s="402">
        <v>38467</v>
      </c>
      <c r="N31" s="402">
        <f>L31-M31</f>
        <v>215</v>
      </c>
      <c r="O31" s="402">
        <f>$F31*N31</f>
        <v>43000</v>
      </c>
      <c r="P31" s="403">
        <f>O31/1000000</f>
        <v>0.043</v>
      </c>
      <c r="Q31" s="200"/>
    </row>
    <row r="32" spans="1:17" ht="19.5" customHeight="1">
      <c r="A32" s="354">
        <v>12</v>
      </c>
      <c r="B32" s="397" t="s">
        <v>289</v>
      </c>
      <c r="C32" s="395">
        <v>4864820</v>
      </c>
      <c r="D32" s="380" t="s">
        <v>13</v>
      </c>
      <c r="E32" s="388" t="s">
        <v>366</v>
      </c>
      <c r="F32" s="399">
        <v>100</v>
      </c>
      <c r="G32" s="356">
        <v>9879</v>
      </c>
      <c r="H32" s="387">
        <v>12092</v>
      </c>
      <c r="I32" s="402">
        <f>G32-H32</f>
        <v>-2213</v>
      </c>
      <c r="J32" s="402">
        <f>$F32*I32</f>
        <v>-221300</v>
      </c>
      <c r="K32" s="403">
        <f>J32/1000000</f>
        <v>-0.2213</v>
      </c>
      <c r="L32" s="410">
        <v>67277</v>
      </c>
      <c r="M32" s="402">
        <v>66862</v>
      </c>
      <c r="N32" s="402">
        <f>L32-M32</f>
        <v>415</v>
      </c>
      <c r="O32" s="402">
        <f>$F32*N32</f>
        <v>41500</v>
      </c>
      <c r="P32" s="403">
        <f>O32/1000000</f>
        <v>0.0415</v>
      </c>
      <c r="Q32" s="200"/>
    </row>
    <row r="33" spans="1:17" ht="19.5" customHeight="1">
      <c r="A33" s="354">
        <v>13</v>
      </c>
      <c r="B33" s="397" t="s">
        <v>290</v>
      </c>
      <c r="C33" s="395">
        <v>4865168</v>
      </c>
      <c r="D33" s="380" t="s">
        <v>13</v>
      </c>
      <c r="E33" s="388" t="s">
        <v>366</v>
      </c>
      <c r="F33" s="399">
        <v>1000</v>
      </c>
      <c r="G33" s="356">
        <v>992435</v>
      </c>
      <c r="H33" s="387">
        <v>993012</v>
      </c>
      <c r="I33" s="402">
        <f>G33-H33</f>
        <v>-577</v>
      </c>
      <c r="J33" s="402">
        <f>$F33*I33</f>
        <v>-577000</v>
      </c>
      <c r="K33" s="403">
        <f>J33/1000000</f>
        <v>-0.577</v>
      </c>
      <c r="L33" s="410">
        <v>997603</v>
      </c>
      <c r="M33" s="402">
        <v>997591</v>
      </c>
      <c r="N33" s="402">
        <f>L33-M33</f>
        <v>12</v>
      </c>
      <c r="O33" s="402">
        <f>$F33*N33</f>
        <v>12000</v>
      </c>
      <c r="P33" s="403">
        <f>O33/1000000</f>
        <v>0.012</v>
      </c>
      <c r="Q33" s="200"/>
    </row>
    <row r="34" spans="1:17" ht="19.5" customHeight="1">
      <c r="A34" s="354">
        <v>14</v>
      </c>
      <c r="B34" s="397" t="s">
        <v>291</v>
      </c>
      <c r="C34" s="395">
        <v>4864802</v>
      </c>
      <c r="D34" s="380" t="s">
        <v>13</v>
      </c>
      <c r="E34" s="388" t="s">
        <v>366</v>
      </c>
      <c r="F34" s="399">
        <v>100</v>
      </c>
      <c r="G34" s="356">
        <v>989360</v>
      </c>
      <c r="H34" s="387">
        <v>989848</v>
      </c>
      <c r="I34" s="402">
        <f>G34-H34</f>
        <v>-488</v>
      </c>
      <c r="J34" s="402">
        <f>$F34*I34</f>
        <v>-48800</v>
      </c>
      <c r="K34" s="403">
        <f>J34/1000000</f>
        <v>-0.0488</v>
      </c>
      <c r="L34" s="410">
        <v>7894</v>
      </c>
      <c r="M34" s="402">
        <v>7918</v>
      </c>
      <c r="N34" s="402">
        <f>L34-M34</f>
        <v>-24</v>
      </c>
      <c r="O34" s="402">
        <f>$F34*N34</f>
        <v>-2400</v>
      </c>
      <c r="P34" s="403">
        <f>O34/1000000</f>
        <v>-0.0024</v>
      </c>
      <c r="Q34" s="200"/>
    </row>
    <row r="35" spans="1:17" ht="19.5" customHeight="1">
      <c r="A35" s="354"/>
      <c r="B35" s="394" t="s">
        <v>277</v>
      </c>
      <c r="C35" s="395"/>
      <c r="D35" s="380"/>
      <c r="E35" s="387"/>
      <c r="F35" s="396"/>
      <c r="G35" s="356"/>
      <c r="H35" s="387"/>
      <c r="I35" s="387"/>
      <c r="J35" s="405"/>
      <c r="K35" s="404"/>
      <c r="L35" s="411"/>
      <c r="M35" s="412"/>
      <c r="N35" s="412"/>
      <c r="O35" s="412"/>
      <c r="P35" s="413"/>
      <c r="Q35" s="200"/>
    </row>
    <row r="36" spans="1:17" ht="19.5" customHeight="1">
      <c r="A36" s="354">
        <v>15</v>
      </c>
      <c r="B36" s="397" t="s">
        <v>292</v>
      </c>
      <c r="C36" s="395">
        <v>4864882</v>
      </c>
      <c r="D36" s="380" t="s">
        <v>13</v>
      </c>
      <c r="E36" s="388" t="s">
        <v>366</v>
      </c>
      <c r="F36" s="399">
        <v>-500</v>
      </c>
      <c r="G36" s="356">
        <v>996599</v>
      </c>
      <c r="H36" s="387">
        <v>996794</v>
      </c>
      <c r="I36" s="402">
        <f>G36-H36</f>
        <v>-195</v>
      </c>
      <c r="J36" s="402">
        <f>$F36*I36</f>
        <v>97500</v>
      </c>
      <c r="K36" s="403">
        <f>J36/1000000</f>
        <v>0.0975</v>
      </c>
      <c r="L36" s="410">
        <v>995926</v>
      </c>
      <c r="M36" s="402">
        <v>995940</v>
      </c>
      <c r="N36" s="402">
        <f>L36-M36</f>
        <v>-14</v>
      </c>
      <c r="O36" s="402">
        <f>$F36*N36</f>
        <v>7000</v>
      </c>
      <c r="P36" s="403">
        <f>O36/1000000</f>
        <v>0.007</v>
      </c>
      <c r="Q36" s="200"/>
    </row>
    <row r="37" spans="1:17" ht="19.5" customHeight="1">
      <c r="A37" s="354">
        <v>16</v>
      </c>
      <c r="B37" s="397" t="s">
        <v>295</v>
      </c>
      <c r="C37" s="395">
        <v>4902572</v>
      </c>
      <c r="D37" s="380" t="s">
        <v>13</v>
      </c>
      <c r="E37" s="388" t="s">
        <v>366</v>
      </c>
      <c r="F37" s="399">
        <v>-300</v>
      </c>
      <c r="G37" s="356">
        <v>999989</v>
      </c>
      <c r="H37" s="387">
        <v>999989</v>
      </c>
      <c r="I37" s="402">
        <f>G37-H37</f>
        <v>0</v>
      </c>
      <c r="J37" s="402">
        <f>$F37*I37</f>
        <v>0</v>
      </c>
      <c r="K37" s="403">
        <f>J37/1000000</f>
        <v>0</v>
      </c>
      <c r="L37" s="410">
        <v>999900</v>
      </c>
      <c r="M37" s="402">
        <v>999898</v>
      </c>
      <c r="N37" s="402">
        <f>L37-M37</f>
        <v>2</v>
      </c>
      <c r="O37" s="402">
        <f>$F37*N37</f>
        <v>-600</v>
      </c>
      <c r="P37" s="403">
        <f>O37/1000000</f>
        <v>-0.0006</v>
      </c>
      <c r="Q37" s="200"/>
    </row>
    <row r="38" spans="1:17" ht="19.5" customHeight="1">
      <c r="A38" s="354"/>
      <c r="B38" s="394"/>
      <c r="C38" s="395"/>
      <c r="D38" s="395"/>
      <c r="E38" s="397"/>
      <c r="F38" s="395"/>
      <c r="G38" s="124"/>
      <c r="H38" s="52"/>
      <c r="I38" s="52"/>
      <c r="J38" s="52"/>
      <c r="K38" s="132"/>
      <c r="L38" s="46"/>
      <c r="M38" s="23"/>
      <c r="N38" s="23"/>
      <c r="O38" s="23"/>
      <c r="P38" s="30"/>
      <c r="Q38" s="200"/>
    </row>
    <row r="39" spans="1:17" ht="19.5" customHeight="1" thickBot="1">
      <c r="A39" s="400"/>
      <c r="B39" s="401" t="s">
        <v>293</v>
      </c>
      <c r="C39" s="401"/>
      <c r="D39" s="401"/>
      <c r="E39" s="401"/>
      <c r="F39" s="401"/>
      <c r="G39" s="134"/>
      <c r="H39" s="133"/>
      <c r="I39" s="133"/>
      <c r="J39" s="133"/>
      <c r="K39" s="622">
        <f>SUM(K30:K38)</f>
        <v>-0.21259999999999993</v>
      </c>
      <c r="L39" s="416"/>
      <c r="M39" s="417"/>
      <c r="N39" s="417"/>
      <c r="O39" s="417"/>
      <c r="P39" s="408">
        <f>SUM(P30:P38)</f>
        <v>0.14970000000000003</v>
      </c>
      <c r="Q39" s="201"/>
    </row>
    <row r="40" spans="1:16" ht="13.5" thickTop="1">
      <c r="A40" s="66"/>
      <c r="B40" s="2"/>
      <c r="C40" s="121"/>
      <c r="D40" s="66"/>
      <c r="E40" s="121"/>
      <c r="F40" s="10"/>
      <c r="G40" s="10"/>
      <c r="H40" s="10"/>
      <c r="I40" s="10"/>
      <c r="J40" s="10"/>
      <c r="K40" s="11"/>
      <c r="L40" s="418"/>
      <c r="M40" s="19"/>
      <c r="N40" s="19"/>
      <c r="O40" s="19"/>
      <c r="P40" s="19"/>
    </row>
    <row r="41" spans="11:16" ht="12.75">
      <c r="K41" s="19"/>
      <c r="L41" s="19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2:16" ht="21.75">
      <c r="B43" s="247" t="s">
        <v>352</v>
      </c>
      <c r="K43" s="420">
        <f>K21</f>
        <v>1.2561</v>
      </c>
      <c r="L43" s="419"/>
      <c r="M43" s="419"/>
      <c r="N43" s="419"/>
      <c r="O43" s="419"/>
      <c r="P43" s="420">
        <f>P21</f>
        <v>0.6978000000000001</v>
      </c>
    </row>
    <row r="44" spans="2:16" ht="21.75">
      <c r="B44" s="247" t="s">
        <v>353</v>
      </c>
      <c r="K44" s="420">
        <f>K27</f>
        <v>-0.3592</v>
      </c>
      <c r="L44" s="419"/>
      <c r="M44" s="419"/>
      <c r="N44" s="419"/>
      <c r="O44" s="419"/>
      <c r="P44" s="420">
        <f>P27</f>
        <v>-0.026699999999999998</v>
      </c>
    </row>
    <row r="45" spans="2:16" ht="21.75">
      <c r="B45" s="247" t="s">
        <v>354</v>
      </c>
      <c r="K45" s="420">
        <f>K39</f>
        <v>-0.21259999999999993</v>
      </c>
      <c r="L45" s="419"/>
      <c r="M45" s="419"/>
      <c r="N45" s="419"/>
      <c r="O45" s="419"/>
      <c r="P45" s="682">
        <f>P39</f>
        <v>0.14970000000000003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zoomScaleSheetLayoutView="55" zoomScalePageLayoutView="0" workbookViewId="0" topLeftCell="A34">
      <selection activeCell="G23" sqref="G23:G2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3.140625" style="0" customWidth="1"/>
    <col min="4" max="4" width="12.710937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0.00390625" style="0" customWidth="1"/>
    <col min="11" max="11" width="12.28125" style="0" customWidth="1"/>
    <col min="12" max="12" width="13.7109375" style="0" customWidth="1"/>
    <col min="13" max="13" width="10.57421875" style="0" customWidth="1"/>
    <col min="14" max="14" width="9.421875" style="0" customWidth="1"/>
    <col min="15" max="15" width="11.57421875" style="0" customWidth="1"/>
    <col min="16" max="16" width="12.8515625" style="0" customWidth="1"/>
    <col min="17" max="17" width="13.57421875" style="0" customWidth="1"/>
    <col min="18" max="18" width="7.57421875" style="0" customWidth="1"/>
  </cols>
  <sheetData>
    <row r="1" ht="26.25">
      <c r="A1" s="1" t="s">
        <v>256</v>
      </c>
    </row>
    <row r="2" spans="1:16" ht="12.75">
      <c r="A2" s="2" t="s">
        <v>257</v>
      </c>
      <c r="P2" s="336" t="str">
        <f>NDPL!Q1</f>
        <v>OCTOBER 2010</v>
      </c>
    </row>
    <row r="3" spans="1:9" ht="18">
      <c r="A3" s="97" t="s">
        <v>371</v>
      </c>
      <c r="B3" s="243"/>
      <c r="C3" s="346"/>
      <c r="D3" s="347"/>
      <c r="E3" s="347"/>
      <c r="F3" s="346"/>
      <c r="G3" s="346"/>
      <c r="H3" s="346"/>
      <c r="I3" s="346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01/11/10</v>
      </c>
      <c r="H5" s="41" t="str">
        <f>NDPL!H5</f>
        <v>INTIAL READING 01/10/10</v>
      </c>
      <c r="I5" s="41" t="s">
        <v>4</v>
      </c>
      <c r="J5" s="41" t="s">
        <v>5</v>
      </c>
      <c r="K5" s="41" t="s">
        <v>6</v>
      </c>
      <c r="L5" s="43" t="str">
        <f>NDPL!G5</f>
        <v>FINAL READING 01/11/10</v>
      </c>
      <c r="M5" s="41" t="str">
        <f>NDPL!H5</f>
        <v>INTIAL READING 01/10/10</v>
      </c>
      <c r="N5" s="41" t="s">
        <v>4</v>
      </c>
      <c r="O5" s="41" t="s">
        <v>5</v>
      </c>
      <c r="P5" s="42" t="s">
        <v>6</v>
      </c>
      <c r="Q5" s="42" t="s">
        <v>329</v>
      </c>
    </row>
    <row r="6" ht="14.25" thickBot="1" thickTop="1"/>
    <row r="7" spans="1:17" ht="13.5" thickTop="1">
      <c r="A7" s="26"/>
      <c r="B7" s="145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99"/>
    </row>
    <row r="8" spans="1:17" ht="12.75">
      <c r="A8" s="151"/>
      <c r="B8" s="159" t="s">
        <v>302</v>
      </c>
      <c r="C8" s="153"/>
      <c r="D8" s="154"/>
      <c r="E8" s="154"/>
      <c r="F8" s="156"/>
      <c r="G8" s="170"/>
      <c r="H8" s="21"/>
      <c r="I8" s="82"/>
      <c r="J8" s="82"/>
      <c r="K8" s="84"/>
      <c r="L8" s="83"/>
      <c r="M8" s="81"/>
      <c r="N8" s="82"/>
      <c r="O8" s="82"/>
      <c r="P8" s="84"/>
      <c r="Q8" s="200"/>
    </row>
    <row r="9" spans="1:17" ht="12.75">
      <c r="A9" s="158"/>
      <c r="B9" s="147" t="s">
        <v>303</v>
      </c>
      <c r="C9" s="148" t="s">
        <v>297</v>
      </c>
      <c r="D9" s="160"/>
      <c r="E9" s="154"/>
      <c r="F9" s="156"/>
      <c r="G9" s="25"/>
      <c r="H9" s="21"/>
      <c r="I9" s="82"/>
      <c r="J9" s="82"/>
      <c r="K9" s="84"/>
      <c r="L9" s="241"/>
      <c r="M9" s="82"/>
      <c r="N9" s="82"/>
      <c r="O9" s="82"/>
      <c r="P9" s="84"/>
      <c r="Q9" s="200"/>
    </row>
    <row r="10" spans="1:17" ht="12.75">
      <c r="A10" s="151">
        <v>1</v>
      </c>
      <c r="B10" s="152" t="s">
        <v>298</v>
      </c>
      <c r="C10" s="153">
        <v>4902497</v>
      </c>
      <c r="D10" s="154" t="s">
        <v>13</v>
      </c>
      <c r="E10" s="154" t="s">
        <v>375</v>
      </c>
      <c r="F10" s="155">
        <v>2000</v>
      </c>
      <c r="G10" s="169">
        <v>4803</v>
      </c>
      <c r="H10" s="153">
        <v>4716</v>
      </c>
      <c r="I10" s="82">
        <f>G10-H10</f>
        <v>87</v>
      </c>
      <c r="J10" s="82">
        <f>$F10*I10</f>
        <v>174000</v>
      </c>
      <c r="K10" s="84">
        <f>J10/1000000</f>
        <v>0.174</v>
      </c>
      <c r="L10" s="241">
        <v>999844</v>
      </c>
      <c r="M10" s="82">
        <v>999844</v>
      </c>
      <c r="N10" s="82">
        <f>L10-M10</f>
        <v>0</v>
      </c>
      <c r="O10" s="82">
        <f>$F10*N10</f>
        <v>0</v>
      </c>
      <c r="P10" s="84">
        <f>O10/1000000</f>
        <v>0</v>
      </c>
      <c r="Q10" s="200"/>
    </row>
    <row r="11" spans="1:17" ht="12.75">
      <c r="A11" s="151">
        <v>2</v>
      </c>
      <c r="B11" s="152" t="s">
        <v>300</v>
      </c>
      <c r="C11" s="153">
        <v>4902498</v>
      </c>
      <c r="D11" s="154" t="s">
        <v>13</v>
      </c>
      <c r="E11" s="154" t="s">
        <v>375</v>
      </c>
      <c r="F11" s="155">
        <v>2000</v>
      </c>
      <c r="G11" s="169">
        <v>3547</v>
      </c>
      <c r="H11" s="23">
        <v>3483</v>
      </c>
      <c r="I11" s="82">
        <f>G11-H11</f>
        <v>64</v>
      </c>
      <c r="J11" s="82">
        <f>$F11*I11</f>
        <v>128000</v>
      </c>
      <c r="K11" s="84">
        <f>J11/1000000</f>
        <v>0.128</v>
      </c>
      <c r="L11" s="581">
        <v>999609</v>
      </c>
      <c r="M11" s="82">
        <v>999609</v>
      </c>
      <c r="N11" s="82">
        <f>L11-M11</f>
        <v>0</v>
      </c>
      <c r="O11" s="82">
        <f>$F11*N11</f>
        <v>0</v>
      </c>
      <c r="P11" s="84">
        <f>O11/1000000</f>
        <v>0</v>
      </c>
      <c r="Q11" s="200"/>
    </row>
    <row r="12" spans="1:17" ht="12.75">
      <c r="A12" s="124"/>
      <c r="B12" s="161"/>
      <c r="C12" s="142"/>
      <c r="D12" s="162"/>
      <c r="E12" s="162"/>
      <c r="F12" s="163"/>
      <c r="G12" s="171"/>
      <c r="H12" s="172"/>
      <c r="I12" s="82"/>
      <c r="J12" s="82"/>
      <c r="K12" s="84"/>
      <c r="L12" s="241"/>
      <c r="M12" s="82"/>
      <c r="N12" s="82"/>
      <c r="O12" s="82"/>
      <c r="P12" s="84"/>
      <c r="Q12" s="200"/>
    </row>
    <row r="13" spans="1:17" ht="12.75">
      <c r="A13" s="124"/>
      <c r="B13" s="164"/>
      <c r="C13" s="142"/>
      <c r="D13" s="162"/>
      <c r="E13" s="162"/>
      <c r="F13" s="163"/>
      <c r="G13" s="171"/>
      <c r="H13" s="172"/>
      <c r="I13" s="82"/>
      <c r="J13" s="82"/>
      <c r="K13" s="84"/>
      <c r="L13" s="241"/>
      <c r="M13" s="82"/>
      <c r="N13" s="82"/>
      <c r="O13" s="82"/>
      <c r="P13" s="84"/>
      <c r="Q13" s="200"/>
    </row>
    <row r="14" spans="1:17" ht="12.75">
      <c r="A14" s="124"/>
      <c r="B14" s="161"/>
      <c r="C14" s="142"/>
      <c r="D14" s="162"/>
      <c r="E14" s="162"/>
      <c r="F14" s="163"/>
      <c r="G14" s="171"/>
      <c r="H14" s="172"/>
      <c r="I14" s="82"/>
      <c r="J14" s="82"/>
      <c r="K14" s="84"/>
      <c r="L14" s="241"/>
      <c r="M14" s="82"/>
      <c r="N14" s="82"/>
      <c r="O14" s="82"/>
      <c r="P14" s="84"/>
      <c r="Q14" s="200"/>
    </row>
    <row r="15" spans="1:17" ht="12.75">
      <c r="A15" s="124"/>
      <c r="B15" s="161"/>
      <c r="C15" s="142"/>
      <c r="D15" s="162"/>
      <c r="E15" s="162"/>
      <c r="F15" s="163"/>
      <c r="G15" s="171"/>
      <c r="H15" s="172"/>
      <c r="I15" s="173" t="s">
        <v>338</v>
      </c>
      <c r="J15" s="82"/>
      <c r="K15" s="174">
        <f>SUM(K10:K11)</f>
        <v>0.302</v>
      </c>
      <c r="L15" s="241"/>
      <c r="M15" s="82"/>
      <c r="N15" s="173" t="s">
        <v>338</v>
      </c>
      <c r="O15" s="82"/>
      <c r="P15" s="257">
        <f>SUM(P10:P11)</f>
        <v>0</v>
      </c>
      <c r="Q15" s="200"/>
    </row>
    <row r="16" spans="1:17" ht="12.75">
      <c r="A16" s="124"/>
      <c r="B16" s="164" t="s">
        <v>12</v>
      </c>
      <c r="C16" s="142"/>
      <c r="D16" s="162"/>
      <c r="E16" s="162"/>
      <c r="F16" s="163"/>
      <c r="G16" s="171"/>
      <c r="H16" s="172"/>
      <c r="I16" s="82"/>
      <c r="J16" s="82"/>
      <c r="K16" s="84"/>
      <c r="L16" s="241"/>
      <c r="M16" s="82"/>
      <c r="N16" s="82"/>
      <c r="O16" s="82"/>
      <c r="P16" s="84"/>
      <c r="Q16" s="200"/>
    </row>
    <row r="17" spans="1:17" ht="12.75">
      <c r="A17" s="165"/>
      <c r="B17" s="140" t="s">
        <v>304</v>
      </c>
      <c r="C17" s="166" t="s">
        <v>297</v>
      </c>
      <c r="D17" s="160"/>
      <c r="E17" s="162"/>
      <c r="F17" s="167"/>
      <c r="G17" s="25"/>
      <c r="H17" s="21"/>
      <c r="I17" s="82"/>
      <c r="J17" s="82"/>
      <c r="K17" s="84"/>
      <c r="L17" s="241"/>
      <c r="M17" s="82"/>
      <c r="N17" s="82"/>
      <c r="O17" s="82"/>
      <c r="P17" s="84"/>
      <c r="Q17" s="200"/>
    </row>
    <row r="18" spans="1:17" ht="12.75">
      <c r="A18" s="124">
        <v>3</v>
      </c>
      <c r="B18" s="161" t="s">
        <v>298</v>
      </c>
      <c r="C18" s="142">
        <v>4902505</v>
      </c>
      <c r="D18" s="162" t="s">
        <v>13</v>
      </c>
      <c r="E18" s="154" t="s">
        <v>375</v>
      </c>
      <c r="F18" s="168">
        <v>1000</v>
      </c>
      <c r="G18" s="138">
        <v>999773</v>
      </c>
      <c r="H18" s="142">
        <v>999773</v>
      </c>
      <c r="I18" s="82">
        <f>G18-H18</f>
        <v>0</v>
      </c>
      <c r="J18" s="82">
        <f>$F18*I18</f>
        <v>0</v>
      </c>
      <c r="K18" s="84">
        <f>J18/1000000</f>
        <v>0</v>
      </c>
      <c r="L18" s="241">
        <v>40282</v>
      </c>
      <c r="M18" s="82">
        <v>40059</v>
      </c>
      <c r="N18" s="82">
        <f>L18-M18</f>
        <v>223</v>
      </c>
      <c r="O18" s="82">
        <f>$F18*N18</f>
        <v>223000</v>
      </c>
      <c r="P18" s="84">
        <f>O18/1000000</f>
        <v>0.223</v>
      </c>
      <c r="Q18" s="200"/>
    </row>
    <row r="19" spans="1:17" ht="12.75">
      <c r="A19" s="124">
        <v>4</v>
      </c>
      <c r="B19" s="161" t="s">
        <v>300</v>
      </c>
      <c r="C19" s="142">
        <v>4902506</v>
      </c>
      <c r="D19" s="162" t="s">
        <v>13</v>
      </c>
      <c r="E19" s="154" t="s">
        <v>375</v>
      </c>
      <c r="F19" s="168">
        <v>1000</v>
      </c>
      <c r="G19" s="138">
        <v>991532</v>
      </c>
      <c r="H19" s="142">
        <v>991532</v>
      </c>
      <c r="I19" s="82">
        <f>G19-H19</f>
        <v>0</v>
      </c>
      <c r="J19" s="82">
        <f>$F19*I19</f>
        <v>0</v>
      </c>
      <c r="K19" s="84">
        <f>J19/1000000</f>
        <v>0</v>
      </c>
      <c r="L19" s="241">
        <v>986440</v>
      </c>
      <c r="M19" s="82">
        <v>986239</v>
      </c>
      <c r="N19" s="82">
        <f>L19-M19</f>
        <v>201</v>
      </c>
      <c r="O19" s="82">
        <f>$F19*N19</f>
        <v>201000</v>
      </c>
      <c r="P19" s="84">
        <f>O19/1000000</f>
        <v>0.201</v>
      </c>
      <c r="Q19" s="200"/>
    </row>
    <row r="20" spans="1:17" ht="12.75">
      <c r="A20" s="124"/>
      <c r="B20" s="164"/>
      <c r="C20" s="142"/>
      <c r="D20" s="162"/>
      <c r="E20" s="162"/>
      <c r="F20" s="163"/>
      <c r="G20" s="171"/>
      <c r="H20" s="172"/>
      <c r="I20" s="82"/>
      <c r="J20" s="82"/>
      <c r="K20" s="84"/>
      <c r="L20" s="241"/>
      <c r="M20" s="82"/>
      <c r="N20" s="82"/>
      <c r="O20" s="82"/>
      <c r="P20" s="84"/>
      <c r="Q20" s="200"/>
    </row>
    <row r="21" spans="1:17" ht="12.75">
      <c r="A21" s="25"/>
      <c r="B21" s="21"/>
      <c r="C21" s="21"/>
      <c r="D21" s="21"/>
      <c r="E21" s="21"/>
      <c r="F21" s="131"/>
      <c r="G21" s="25"/>
      <c r="H21" s="21"/>
      <c r="I21" s="21"/>
      <c r="J21" s="21"/>
      <c r="K21" s="131"/>
      <c r="L21" s="108"/>
      <c r="M21" s="23"/>
      <c r="N21" s="21"/>
      <c r="O21" s="21"/>
      <c r="P21" s="131"/>
      <c r="Q21" s="200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108"/>
      <c r="M22" s="23"/>
      <c r="N22" s="21"/>
      <c r="O22" s="21"/>
      <c r="P22" s="131"/>
      <c r="Q22" s="200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31"/>
      <c r="Q23" s="200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64" t="s">
        <v>338</v>
      </c>
      <c r="J24" s="21"/>
      <c r="K24" s="264">
        <f>SUM(K18:K19)</f>
        <v>0</v>
      </c>
      <c r="L24" s="25"/>
      <c r="M24" s="21"/>
      <c r="N24" s="264" t="s">
        <v>338</v>
      </c>
      <c r="O24" s="21"/>
      <c r="P24" s="263">
        <f>SUM(P18:P19)</f>
        <v>0.42400000000000004</v>
      </c>
      <c r="Q24" s="200"/>
    </row>
    <row r="25" spans="1:17" ht="12.75">
      <c r="A25" s="25"/>
      <c r="B25" s="21"/>
      <c r="C25" s="21"/>
      <c r="D25" s="21"/>
      <c r="E25" s="21"/>
      <c r="F25" s="21"/>
      <c r="G25" s="25"/>
      <c r="H25" s="21"/>
      <c r="I25" s="21"/>
      <c r="J25" s="21"/>
      <c r="K25" s="21"/>
      <c r="L25" s="25"/>
      <c r="M25" s="21"/>
      <c r="N25" s="21"/>
      <c r="O25" s="21"/>
      <c r="P25" s="131"/>
      <c r="Q25" s="200"/>
    </row>
    <row r="26" spans="1:17" ht="13.5" thickBot="1">
      <c r="A26" s="31"/>
      <c r="B26" s="32"/>
      <c r="C26" s="32"/>
      <c r="D26" s="32"/>
      <c r="E26" s="32"/>
      <c r="F26" s="32"/>
      <c r="G26" s="31"/>
      <c r="H26" s="32"/>
      <c r="I26" s="258"/>
      <c r="J26" s="32"/>
      <c r="K26" s="259"/>
      <c r="L26" s="31"/>
      <c r="M26" s="32"/>
      <c r="N26" s="258"/>
      <c r="O26" s="32"/>
      <c r="P26" s="259"/>
      <c r="Q26" s="201"/>
    </row>
    <row r="27" ht="13.5" thickTop="1"/>
    <row r="31" spans="1:16" ht="12.75">
      <c r="A31" s="260" t="s">
        <v>306</v>
      </c>
      <c r="K31" s="174">
        <f>(K15+K24)</f>
        <v>0.302</v>
      </c>
      <c r="L31" s="175"/>
      <c r="M31" s="175"/>
      <c r="N31" s="175"/>
      <c r="O31" s="175"/>
      <c r="P31" s="174">
        <f>(P15+P24)</f>
        <v>0.42400000000000004</v>
      </c>
    </row>
    <row r="34" spans="1:2" ht="12.75">
      <c r="A34" s="260" t="s">
        <v>307</v>
      </c>
      <c r="B34" s="260" t="s">
        <v>308</v>
      </c>
    </row>
    <row r="35" spans="1:16" ht="15">
      <c r="A35" s="260"/>
      <c r="B35" s="260"/>
      <c r="H35" s="261" t="s">
        <v>309</v>
      </c>
      <c r="J35" s="144"/>
      <c r="K35">
        <v>0</v>
      </c>
      <c r="P35">
        <v>0</v>
      </c>
    </row>
    <row r="36" spans="8:16" ht="15">
      <c r="H36" s="261" t="s">
        <v>310</v>
      </c>
      <c r="J36" s="144"/>
      <c r="K36">
        <f>BRPL!K17</f>
        <v>0</v>
      </c>
      <c r="P36">
        <f>BRPL!P17</f>
        <v>0</v>
      </c>
    </row>
    <row r="37" spans="8:16" ht="15">
      <c r="H37" s="261" t="s">
        <v>311</v>
      </c>
      <c r="J37" s="144"/>
      <c r="K37">
        <f>BYPL!K28</f>
        <v>0.0179</v>
      </c>
      <c r="M37" s="262"/>
      <c r="P37">
        <f>BYPL!P28</f>
        <v>1.3321</v>
      </c>
    </row>
    <row r="38" spans="8:16" ht="15">
      <c r="H38" s="261" t="s">
        <v>312</v>
      </c>
      <c r="J38" s="144"/>
      <c r="K38">
        <f>NDMC!K29</f>
        <v>0.083</v>
      </c>
      <c r="P38">
        <f>NDMC!P29</f>
        <v>6.9938</v>
      </c>
    </row>
    <row r="39" spans="8:10" ht="15">
      <c r="H39" s="261" t="s">
        <v>313</v>
      </c>
      <c r="J39" s="144"/>
    </row>
    <row r="40" spans="8:16" ht="15.75">
      <c r="H40" s="266" t="s">
        <v>314</v>
      </c>
      <c r="I40" s="265"/>
      <c r="J40" s="265"/>
      <c r="K40" s="265">
        <f>SUM(K35:K39)</f>
        <v>0.1009</v>
      </c>
      <c r="L40" s="267"/>
      <c r="M40" s="267"/>
      <c r="N40" s="267"/>
      <c r="O40" s="267"/>
      <c r="P40" s="265">
        <f>SUM(P35:P39)</f>
        <v>8.3259</v>
      </c>
    </row>
    <row r="42" spans="1:16" ht="15.75">
      <c r="A42" s="260" t="s">
        <v>339</v>
      </c>
      <c r="B42" s="144"/>
      <c r="C42" s="144"/>
      <c r="D42" s="144"/>
      <c r="E42" s="144"/>
      <c r="F42" s="144"/>
      <c r="G42" s="144"/>
      <c r="H42" s="144"/>
      <c r="I42" s="177"/>
      <c r="J42" s="144"/>
      <c r="K42" s="268">
        <f>K31+K40</f>
        <v>0.4029</v>
      </c>
      <c r="L42" s="267"/>
      <c r="M42" s="267"/>
      <c r="N42" s="267"/>
      <c r="O42" s="267"/>
      <c r="P42" s="268">
        <f>P31+P40</f>
        <v>8.7499</v>
      </c>
    </row>
    <row r="43" spans="1:10" ht="12.75">
      <c r="A43" s="178"/>
      <c r="B43" s="143"/>
      <c r="C43" s="144"/>
      <c r="D43" s="144"/>
      <c r="E43" s="144"/>
      <c r="F43" s="144"/>
      <c r="G43" s="144"/>
      <c r="H43" s="144"/>
      <c r="I43" s="179"/>
      <c r="J43" s="144"/>
    </row>
    <row r="44" spans="1:10" ht="12.75">
      <c r="A44" s="176" t="s">
        <v>315</v>
      </c>
      <c r="B44" s="143" t="s">
        <v>316</v>
      </c>
      <c r="C44" s="144"/>
      <c r="D44" s="144"/>
      <c r="E44" s="144"/>
      <c r="F44" s="144"/>
      <c r="G44" s="144"/>
      <c r="H44" s="144"/>
      <c r="I44" s="179"/>
      <c r="J44" s="144"/>
    </row>
    <row r="45" spans="1:10" ht="12.75">
      <c r="A45" s="176"/>
      <c r="B45" s="143"/>
      <c r="C45" s="144"/>
      <c r="D45" s="144"/>
      <c r="E45" s="144"/>
      <c r="F45" s="144"/>
      <c r="G45" s="144"/>
      <c r="H45" s="144"/>
      <c r="I45" s="179"/>
      <c r="J45" s="144"/>
    </row>
    <row r="46" spans="1:16" ht="12.75">
      <c r="A46" s="19" t="s">
        <v>317</v>
      </c>
      <c r="B46" t="s">
        <v>318</v>
      </c>
      <c r="C46" s="180" t="s">
        <v>319</v>
      </c>
      <c r="D46" s="181"/>
      <c r="E46" s="181"/>
      <c r="F46" s="181"/>
      <c r="G46" s="648">
        <v>28.5147</v>
      </c>
      <c r="H46" s="181" t="s">
        <v>320</v>
      </c>
      <c r="J46" s="144"/>
      <c r="K46">
        <f>($K$42*G46)/100</f>
        <v>0.1148857263</v>
      </c>
      <c r="P46">
        <f>($P$42*G46)/100</f>
        <v>2.4950077353</v>
      </c>
    </row>
    <row r="47" spans="1:16" ht="12.75">
      <c r="A47" s="19" t="s">
        <v>321</v>
      </c>
      <c r="B47" t="s">
        <v>376</v>
      </c>
      <c r="C47" s="180" t="s">
        <v>319</v>
      </c>
      <c r="D47" s="181"/>
      <c r="E47" s="181"/>
      <c r="F47" s="181"/>
      <c r="G47" s="648">
        <v>41.3403</v>
      </c>
      <c r="H47" s="181" t="s">
        <v>320</v>
      </c>
      <c r="J47" s="144"/>
      <c r="K47">
        <f>($K$42*G47)/100</f>
        <v>0.16656006869999998</v>
      </c>
      <c r="P47">
        <f>($P$42*G47)/100</f>
        <v>3.6172349097</v>
      </c>
    </row>
    <row r="48" spans="1:16" ht="12.75">
      <c r="A48" s="19" t="s">
        <v>322</v>
      </c>
      <c r="B48" t="s">
        <v>377</v>
      </c>
      <c r="C48" s="180" t="s">
        <v>319</v>
      </c>
      <c r="D48" s="181"/>
      <c r="E48" s="181"/>
      <c r="F48" s="181"/>
      <c r="G48" s="648">
        <v>24.3679</v>
      </c>
      <c r="H48" s="181" t="s">
        <v>320</v>
      </c>
      <c r="J48" s="144"/>
      <c r="K48">
        <f>($K$42*G48)/100</f>
        <v>0.09817826909999999</v>
      </c>
      <c r="P48">
        <f>($P$42*G48)/100</f>
        <v>2.1321668821</v>
      </c>
    </row>
    <row r="49" spans="1:16" ht="12.75">
      <c r="A49" s="19" t="s">
        <v>323</v>
      </c>
      <c r="B49" t="s">
        <v>378</v>
      </c>
      <c r="C49" s="180" t="s">
        <v>319</v>
      </c>
      <c r="D49" s="181"/>
      <c r="E49" s="181"/>
      <c r="F49" s="181"/>
      <c r="G49" s="648">
        <v>5.0358</v>
      </c>
      <c r="H49" s="181" t="s">
        <v>320</v>
      </c>
      <c r="J49" s="144"/>
      <c r="K49">
        <f>($K$42*G49)/100</f>
        <v>0.020289238199999997</v>
      </c>
      <c r="P49">
        <f>($P$42*G49)/100</f>
        <v>0.44062746420000004</v>
      </c>
    </row>
    <row r="50" spans="1:16" ht="12.75">
      <c r="A50" s="19" t="s">
        <v>324</v>
      </c>
      <c r="B50" t="s">
        <v>379</v>
      </c>
      <c r="C50" s="180" t="s">
        <v>319</v>
      </c>
      <c r="D50" s="181"/>
      <c r="E50" s="181"/>
      <c r="F50" s="181"/>
      <c r="G50" s="648">
        <v>0.7413</v>
      </c>
      <c r="H50" s="181" t="s">
        <v>320</v>
      </c>
      <c r="J50" s="144"/>
      <c r="K50">
        <f>($K$42*G50)/100</f>
        <v>0.0029866976999999993</v>
      </c>
      <c r="P50">
        <f>($P$42*G50)/100</f>
        <v>0.0648630087</v>
      </c>
    </row>
    <row r="51" spans="6:10" ht="12.75">
      <c r="F51" s="182"/>
      <c r="J51" s="183"/>
    </row>
    <row r="52" spans="1:10" ht="12.75">
      <c r="A52" s="184" t="s">
        <v>405</v>
      </c>
      <c r="F52" s="182"/>
      <c r="J52" s="183"/>
    </row>
  </sheetData>
  <sheetProtection/>
  <printOptions horizontalCentered="1"/>
  <pageMargins left="0.75" right="0.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T15" sqref="T1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73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348"/>
      <c r="R1" s="21"/>
    </row>
    <row r="2" spans="1:18" ht="30">
      <c r="A2" s="275"/>
      <c r="B2" s="21"/>
      <c r="C2" s="21"/>
      <c r="D2" s="21"/>
      <c r="E2" s="21"/>
      <c r="F2" s="21"/>
      <c r="G2" s="556" t="s">
        <v>374</v>
      </c>
      <c r="H2" s="21"/>
      <c r="I2" s="21"/>
      <c r="J2" s="21"/>
      <c r="K2" s="21"/>
      <c r="L2" s="21"/>
      <c r="M2" s="21"/>
      <c r="N2" s="21"/>
      <c r="O2" s="21"/>
      <c r="P2" s="21"/>
      <c r="Q2" s="349"/>
      <c r="R2" s="21"/>
    </row>
    <row r="3" spans="1:18" ht="26.25">
      <c r="A3" s="27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49"/>
      <c r="R3" s="21"/>
    </row>
    <row r="4" spans="1:18" ht="25.5">
      <c r="A4" s="276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49"/>
      <c r="R4" s="21"/>
    </row>
    <row r="5" spans="1:18" ht="23.25">
      <c r="A5" s="281"/>
      <c r="B5" s="21"/>
      <c r="C5" s="551" t="s">
        <v>394</v>
      </c>
      <c r="D5" s="21"/>
      <c r="E5" s="21"/>
      <c r="F5" s="21"/>
      <c r="G5" s="21"/>
      <c r="H5" s="21"/>
      <c r="I5" s="21"/>
      <c r="J5" s="21"/>
      <c r="K5" s="21"/>
      <c r="L5" s="278"/>
      <c r="M5" s="21"/>
      <c r="N5" s="21"/>
      <c r="O5" s="21"/>
      <c r="P5" s="21"/>
      <c r="Q5" s="349"/>
      <c r="R5" s="21"/>
    </row>
    <row r="6" spans="1:18" ht="18">
      <c r="A6" s="277"/>
      <c r="B6" s="14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49"/>
      <c r="R6" s="21"/>
    </row>
    <row r="7" spans="1:18" ht="26.25">
      <c r="A7" s="275"/>
      <c r="B7" s="21"/>
      <c r="C7" s="21"/>
      <c r="D7" s="21"/>
      <c r="E7" s="21"/>
      <c r="F7" s="331" t="s">
        <v>393</v>
      </c>
      <c r="G7" s="21"/>
      <c r="H7" s="21"/>
      <c r="I7" s="21"/>
      <c r="J7" s="21"/>
      <c r="K7" s="21"/>
      <c r="L7" s="278"/>
      <c r="M7" s="21"/>
      <c r="N7" s="21"/>
      <c r="O7" s="21"/>
      <c r="P7" s="21"/>
      <c r="Q7" s="349"/>
      <c r="R7" s="21"/>
    </row>
    <row r="8" spans="1:18" ht="25.5">
      <c r="A8" s="276"/>
      <c r="B8" s="279"/>
      <c r="C8" s="21"/>
      <c r="D8" s="21"/>
      <c r="E8" s="21"/>
      <c r="F8" s="21"/>
      <c r="G8" s="21"/>
      <c r="H8" s="280"/>
      <c r="I8" s="21"/>
      <c r="J8" s="21"/>
      <c r="K8" s="21"/>
      <c r="L8" s="21"/>
      <c r="M8" s="21"/>
      <c r="N8" s="21"/>
      <c r="O8" s="21"/>
      <c r="P8" s="21"/>
      <c r="Q8" s="349"/>
      <c r="R8" s="21"/>
    </row>
    <row r="9" spans="1:18" ht="12.75">
      <c r="A9" s="281"/>
      <c r="B9" s="21"/>
      <c r="C9" s="21"/>
      <c r="D9" s="21"/>
      <c r="E9" s="21"/>
      <c r="F9" s="21"/>
      <c r="G9" s="21"/>
      <c r="H9" s="282"/>
      <c r="I9" s="21"/>
      <c r="J9" s="21"/>
      <c r="K9" s="21"/>
      <c r="L9" s="21"/>
      <c r="M9" s="21"/>
      <c r="N9" s="21"/>
      <c r="O9" s="21"/>
      <c r="P9" s="21"/>
      <c r="Q9" s="349"/>
      <c r="R9" s="21"/>
    </row>
    <row r="10" spans="1:18" ht="45.75" customHeight="1">
      <c r="A10" s="281"/>
      <c r="B10" s="338" t="s">
        <v>340</v>
      </c>
      <c r="C10" s="21"/>
      <c r="D10" s="21"/>
      <c r="E10" s="21"/>
      <c r="F10" s="21"/>
      <c r="G10" s="21"/>
      <c r="H10" s="282"/>
      <c r="I10" s="332"/>
      <c r="J10" s="81"/>
      <c r="K10" s="81"/>
      <c r="L10" s="81"/>
      <c r="M10" s="81"/>
      <c r="N10" s="332"/>
      <c r="O10" s="81"/>
      <c r="P10" s="81"/>
      <c r="Q10" s="349"/>
      <c r="R10" s="21"/>
    </row>
    <row r="11" spans="1:19" ht="20.25">
      <c r="A11" s="281"/>
      <c r="B11" s="21"/>
      <c r="C11" s="21"/>
      <c r="D11" s="21"/>
      <c r="E11" s="21"/>
      <c r="F11" s="21"/>
      <c r="G11" s="21"/>
      <c r="H11" s="285"/>
      <c r="I11" s="592" t="s">
        <v>359</v>
      </c>
      <c r="J11" s="333"/>
      <c r="K11" s="333"/>
      <c r="L11" s="333"/>
      <c r="M11" s="333"/>
      <c r="N11" s="592" t="s">
        <v>360</v>
      </c>
      <c r="O11" s="333"/>
      <c r="P11" s="333"/>
      <c r="Q11" s="545"/>
      <c r="R11" s="288"/>
      <c r="S11" s="267"/>
    </row>
    <row r="12" spans="1:18" ht="12.75">
      <c r="A12" s="281"/>
      <c r="B12" s="21"/>
      <c r="C12" s="21"/>
      <c r="D12" s="21"/>
      <c r="E12" s="21"/>
      <c r="F12" s="21"/>
      <c r="G12" s="21"/>
      <c r="H12" s="282"/>
      <c r="I12" s="330"/>
      <c r="J12" s="330"/>
      <c r="K12" s="330"/>
      <c r="L12" s="330"/>
      <c r="M12" s="330"/>
      <c r="N12" s="330"/>
      <c r="O12" s="330"/>
      <c r="P12" s="330"/>
      <c r="Q12" s="349"/>
      <c r="R12" s="21"/>
    </row>
    <row r="13" spans="1:18" ht="26.25">
      <c r="A13" s="550">
        <v>1</v>
      </c>
      <c r="B13" s="551" t="s">
        <v>341</v>
      </c>
      <c r="C13" s="552"/>
      <c r="D13" s="552"/>
      <c r="E13" s="549"/>
      <c r="F13" s="549"/>
      <c r="G13" s="284"/>
      <c r="H13" s="546"/>
      <c r="I13" s="547">
        <f>NDPL!K155</f>
        <v>-7.366885726299995</v>
      </c>
      <c r="J13" s="331"/>
      <c r="K13" s="331"/>
      <c r="L13" s="331"/>
      <c r="M13" s="546" t="s">
        <v>373</v>
      </c>
      <c r="N13" s="547">
        <f>NDPL!P155</f>
        <v>1.2644922646999972</v>
      </c>
      <c r="O13" s="331"/>
      <c r="P13" s="331"/>
      <c r="Q13" s="349"/>
      <c r="R13" s="21"/>
    </row>
    <row r="14" spans="1:18" ht="26.25">
      <c r="A14" s="550"/>
      <c r="B14" s="551"/>
      <c r="C14" s="552"/>
      <c r="D14" s="552"/>
      <c r="E14" s="549"/>
      <c r="F14" s="549"/>
      <c r="G14" s="284"/>
      <c r="H14" s="546"/>
      <c r="I14" s="547"/>
      <c r="J14" s="331"/>
      <c r="K14" s="331"/>
      <c r="L14" s="331"/>
      <c r="M14" s="546"/>
      <c r="N14" s="547"/>
      <c r="O14" s="331"/>
      <c r="P14" s="331"/>
      <c r="Q14" s="349"/>
      <c r="R14" s="21"/>
    </row>
    <row r="15" spans="1:18" ht="26.25">
      <c r="A15" s="550"/>
      <c r="B15" s="551"/>
      <c r="C15" s="552"/>
      <c r="D15" s="552"/>
      <c r="E15" s="549"/>
      <c r="F15" s="549"/>
      <c r="G15" s="279"/>
      <c r="H15" s="546"/>
      <c r="I15" s="547"/>
      <c r="J15" s="331"/>
      <c r="K15" s="331"/>
      <c r="L15" s="331"/>
      <c r="M15" s="546"/>
      <c r="N15" s="547"/>
      <c r="O15" s="331"/>
      <c r="P15" s="331"/>
      <c r="Q15" s="349"/>
      <c r="R15" s="21"/>
    </row>
    <row r="16" spans="1:18" ht="26.25">
      <c r="A16" s="550">
        <v>2</v>
      </c>
      <c r="B16" s="551" t="s">
        <v>342</v>
      </c>
      <c r="C16" s="552"/>
      <c r="D16" s="552"/>
      <c r="E16" s="549"/>
      <c r="F16" s="549"/>
      <c r="G16" s="284"/>
      <c r="H16" s="546"/>
      <c r="I16" s="547">
        <f>BRPL!K171</f>
        <v>-6.118227456700001</v>
      </c>
      <c r="J16" s="331"/>
      <c r="K16" s="331"/>
      <c r="L16" s="331"/>
      <c r="M16" s="546" t="s">
        <v>373</v>
      </c>
      <c r="N16" s="547">
        <f>BRPL!P171</f>
        <v>17.321115072300007</v>
      </c>
      <c r="O16" s="331"/>
      <c r="P16" s="331"/>
      <c r="Q16" s="349"/>
      <c r="R16" s="21"/>
    </row>
    <row r="17" spans="1:18" ht="26.25">
      <c r="A17" s="550"/>
      <c r="B17" s="551"/>
      <c r="C17" s="552"/>
      <c r="D17" s="552"/>
      <c r="E17" s="549"/>
      <c r="F17" s="549"/>
      <c r="G17" s="284"/>
      <c r="H17" s="546"/>
      <c r="I17" s="547"/>
      <c r="J17" s="331"/>
      <c r="K17" s="331"/>
      <c r="L17" s="331"/>
      <c r="M17" s="546"/>
      <c r="N17" s="547"/>
      <c r="O17" s="331"/>
      <c r="P17" s="331"/>
      <c r="Q17" s="349"/>
      <c r="R17" s="21"/>
    </row>
    <row r="18" spans="1:18" ht="26.25">
      <c r="A18" s="550"/>
      <c r="B18" s="551"/>
      <c r="C18" s="552"/>
      <c r="D18" s="552"/>
      <c r="E18" s="549"/>
      <c r="F18" s="549"/>
      <c r="G18" s="279"/>
      <c r="H18" s="546"/>
      <c r="I18" s="547"/>
      <c r="J18" s="331"/>
      <c r="K18" s="331"/>
      <c r="L18" s="331"/>
      <c r="M18" s="546"/>
      <c r="N18" s="547"/>
      <c r="O18" s="331"/>
      <c r="P18" s="331"/>
      <c r="Q18" s="349"/>
      <c r="R18" s="21"/>
    </row>
    <row r="19" spans="1:18" ht="26.25">
      <c r="A19" s="550">
        <v>3</v>
      </c>
      <c r="B19" s="551" t="s">
        <v>343</v>
      </c>
      <c r="C19" s="552"/>
      <c r="D19" s="552"/>
      <c r="E19" s="549"/>
      <c r="F19" s="549"/>
      <c r="G19" s="284"/>
      <c r="H19" s="546" t="s">
        <v>373</v>
      </c>
      <c r="I19" s="547">
        <f>BYPL!K163</f>
        <v>2.1281217309000002</v>
      </c>
      <c r="J19" s="331"/>
      <c r="K19" s="331"/>
      <c r="L19" s="331"/>
      <c r="M19" s="546" t="s">
        <v>373</v>
      </c>
      <c r="N19" s="547">
        <f>BYPL!P163</f>
        <v>7.309665967899999</v>
      </c>
      <c r="O19" s="331"/>
      <c r="P19" s="331"/>
      <c r="Q19" s="349"/>
      <c r="R19" s="21"/>
    </row>
    <row r="20" spans="1:18" ht="26.25">
      <c r="A20" s="550"/>
      <c r="B20" s="551"/>
      <c r="C20" s="552"/>
      <c r="D20" s="552"/>
      <c r="E20" s="549"/>
      <c r="F20" s="549"/>
      <c r="G20" s="284"/>
      <c r="H20" s="546"/>
      <c r="I20" s="547"/>
      <c r="J20" s="331"/>
      <c r="K20" s="331"/>
      <c r="L20" s="331"/>
      <c r="M20" s="546"/>
      <c r="N20" s="547"/>
      <c r="O20" s="331"/>
      <c r="P20" s="331"/>
      <c r="Q20" s="349"/>
      <c r="R20" s="21"/>
    </row>
    <row r="21" spans="1:18" ht="26.25">
      <c r="A21" s="550"/>
      <c r="B21" s="553"/>
      <c r="C21" s="553"/>
      <c r="D21" s="553"/>
      <c r="E21" s="373"/>
      <c r="F21" s="373"/>
      <c r="G21" s="140"/>
      <c r="H21" s="546"/>
      <c r="I21" s="547"/>
      <c r="J21" s="331"/>
      <c r="K21" s="331"/>
      <c r="L21" s="331"/>
      <c r="M21" s="546"/>
      <c r="N21" s="547"/>
      <c r="O21" s="331"/>
      <c r="P21" s="331"/>
      <c r="Q21" s="349"/>
      <c r="R21" s="21"/>
    </row>
    <row r="22" spans="1:18" ht="26.25">
      <c r="A22" s="550">
        <v>4</v>
      </c>
      <c r="B22" s="551" t="s">
        <v>344</v>
      </c>
      <c r="C22" s="553"/>
      <c r="D22" s="553"/>
      <c r="E22" s="373"/>
      <c r="F22" s="373"/>
      <c r="G22" s="284"/>
      <c r="H22" s="546" t="s">
        <v>373</v>
      </c>
      <c r="I22" s="547">
        <f>NDMC!K73</f>
        <v>7.7908107618</v>
      </c>
      <c r="J22" s="331"/>
      <c r="K22" s="331"/>
      <c r="L22" s="331"/>
      <c r="M22" s="546" t="s">
        <v>373</v>
      </c>
      <c r="N22" s="547">
        <f>NDMC!P73</f>
        <v>8.155772535799997</v>
      </c>
      <c r="O22" s="331"/>
      <c r="P22" s="331"/>
      <c r="Q22" s="349"/>
      <c r="R22" s="21"/>
    </row>
    <row r="23" spans="1:18" ht="26.25">
      <c r="A23" s="550"/>
      <c r="B23" s="551"/>
      <c r="C23" s="553"/>
      <c r="D23" s="553"/>
      <c r="E23" s="373"/>
      <c r="F23" s="373"/>
      <c r="G23" s="284"/>
      <c r="H23" s="546"/>
      <c r="I23" s="547"/>
      <c r="J23" s="331"/>
      <c r="K23" s="331"/>
      <c r="L23" s="331"/>
      <c r="M23" s="546"/>
      <c r="N23" s="547"/>
      <c r="O23" s="331"/>
      <c r="P23" s="331"/>
      <c r="Q23" s="349"/>
      <c r="R23" s="21"/>
    </row>
    <row r="24" spans="1:18" ht="26.25">
      <c r="A24" s="550"/>
      <c r="B24" s="553"/>
      <c r="C24" s="553"/>
      <c r="D24" s="553"/>
      <c r="E24" s="373"/>
      <c r="F24" s="373"/>
      <c r="G24" s="140"/>
      <c r="H24" s="546"/>
      <c r="I24" s="547"/>
      <c r="J24" s="331"/>
      <c r="K24" s="331"/>
      <c r="L24" s="331"/>
      <c r="M24" s="546"/>
      <c r="N24" s="547"/>
      <c r="O24" s="331"/>
      <c r="P24" s="331"/>
      <c r="Q24" s="349"/>
      <c r="R24" s="21"/>
    </row>
    <row r="25" spans="1:18" ht="26.25">
      <c r="A25" s="550">
        <v>5</v>
      </c>
      <c r="B25" s="551" t="s">
        <v>345</v>
      </c>
      <c r="C25" s="553"/>
      <c r="D25" s="553"/>
      <c r="E25" s="373"/>
      <c r="F25" s="373"/>
      <c r="G25" s="284"/>
      <c r="H25" s="546" t="s">
        <v>373</v>
      </c>
      <c r="I25" s="547">
        <f>MES!K58</f>
        <v>0.020513302300000008</v>
      </c>
      <c r="J25" s="331"/>
      <c r="K25" s="331"/>
      <c r="L25" s="331"/>
      <c r="M25" s="546" t="s">
        <v>373</v>
      </c>
      <c r="N25" s="547">
        <f>MES!P58</f>
        <v>0.8649869912999999</v>
      </c>
      <c r="O25" s="331"/>
      <c r="P25" s="331"/>
      <c r="Q25" s="349"/>
      <c r="R25" s="21"/>
    </row>
    <row r="26" spans="1:18" ht="20.25">
      <c r="A26" s="281"/>
      <c r="B26" s="21"/>
      <c r="C26" s="21"/>
      <c r="D26" s="21"/>
      <c r="E26" s="21"/>
      <c r="F26" s="21"/>
      <c r="G26" s="21"/>
      <c r="H26" s="283"/>
      <c r="I26" s="548"/>
      <c r="J26" s="329"/>
      <c r="K26" s="329"/>
      <c r="L26" s="329"/>
      <c r="M26" s="329"/>
      <c r="N26" s="329"/>
      <c r="O26" s="329"/>
      <c r="P26" s="329"/>
      <c r="Q26" s="349"/>
      <c r="R26" s="21"/>
    </row>
    <row r="27" spans="1:18" ht="18">
      <c r="A27" s="277"/>
      <c r="B27" s="246"/>
      <c r="C27" s="286"/>
      <c r="D27" s="286"/>
      <c r="E27" s="286"/>
      <c r="F27" s="286"/>
      <c r="G27" s="287"/>
      <c r="H27" s="283"/>
      <c r="I27" s="21"/>
      <c r="J27" s="21"/>
      <c r="K27" s="21"/>
      <c r="L27" s="21"/>
      <c r="M27" s="21"/>
      <c r="N27" s="21"/>
      <c r="O27" s="21"/>
      <c r="P27" s="21"/>
      <c r="Q27" s="349"/>
      <c r="R27" s="21"/>
    </row>
    <row r="28" spans="1:18" ht="15">
      <c r="A28" s="281"/>
      <c r="B28" s="21"/>
      <c r="C28" s="21"/>
      <c r="D28" s="21"/>
      <c r="E28" s="21"/>
      <c r="F28" s="21"/>
      <c r="G28" s="21"/>
      <c r="H28" s="283"/>
      <c r="I28" s="21"/>
      <c r="J28" s="21"/>
      <c r="K28" s="21"/>
      <c r="L28" s="21"/>
      <c r="M28" s="21"/>
      <c r="N28" s="21"/>
      <c r="O28" s="21"/>
      <c r="P28" s="21"/>
      <c r="Q28" s="349"/>
      <c r="R28" s="21"/>
    </row>
    <row r="29" spans="1:18" ht="54" customHeight="1" thickBot="1">
      <c r="A29" s="543" t="s">
        <v>346</v>
      </c>
      <c r="B29" s="334"/>
      <c r="C29" s="334"/>
      <c r="D29" s="334"/>
      <c r="E29" s="334"/>
      <c r="F29" s="334"/>
      <c r="G29" s="334"/>
      <c r="H29" s="335"/>
      <c r="I29" s="335"/>
      <c r="J29" s="335"/>
      <c r="K29" s="335"/>
      <c r="L29" s="335"/>
      <c r="M29" s="335"/>
      <c r="N29" s="335"/>
      <c r="O29" s="335"/>
      <c r="P29" s="335"/>
      <c r="Q29" s="350"/>
      <c r="R29" s="21"/>
    </row>
    <row r="30" spans="1:9" ht="13.5" thickTop="1">
      <c r="A30" s="274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86" t="s">
        <v>372</v>
      </c>
      <c r="B33" s="21"/>
      <c r="C33" s="21"/>
      <c r="D33" s="21"/>
      <c r="E33" s="542"/>
      <c r="F33" s="542"/>
      <c r="G33" s="21"/>
      <c r="H33" s="21"/>
      <c r="I33" s="21"/>
    </row>
    <row r="34" spans="1:9" ht="15">
      <c r="A34" s="311"/>
      <c r="B34" s="311"/>
      <c r="C34" s="311"/>
      <c r="D34" s="311"/>
      <c r="E34" s="542"/>
      <c r="F34" s="542"/>
      <c r="G34" s="21"/>
      <c r="H34" s="21"/>
      <c r="I34" s="21"/>
    </row>
    <row r="35" spans="1:9" s="542" customFormat="1" ht="15" customHeight="1">
      <c r="A35" s="555" t="s">
        <v>380</v>
      </c>
      <c r="E35"/>
      <c r="F35"/>
      <c r="G35" s="311"/>
      <c r="H35" s="311"/>
      <c r="I35" s="311"/>
    </row>
    <row r="36" spans="1:9" s="542" customFormat="1" ht="15" customHeight="1">
      <c r="A36" s="555"/>
      <c r="E36"/>
      <c r="F36"/>
      <c r="H36" s="311"/>
      <c r="I36" s="311"/>
    </row>
    <row r="37" spans="1:9" s="542" customFormat="1" ht="15" customHeight="1">
      <c r="A37" s="555" t="s">
        <v>381</v>
      </c>
      <c r="E37"/>
      <c r="F37"/>
      <c r="I37" s="311"/>
    </row>
    <row r="38" spans="1:9" s="542" customFormat="1" ht="15" customHeight="1">
      <c r="A38" s="554"/>
      <c r="E38"/>
      <c r="F38"/>
      <c r="I38" s="311"/>
    </row>
    <row r="39" spans="1:9" s="542" customFormat="1" ht="15" customHeight="1">
      <c r="A39" s="555"/>
      <c r="E39"/>
      <c r="F39"/>
      <c r="I39" s="311"/>
    </row>
    <row r="40" spans="1:6" s="542" customFormat="1" ht="15" customHeight="1">
      <c r="A40" s="555"/>
      <c r="B40" s="54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6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01/11/10</v>
      </c>
      <c r="H2" s="41" t="str">
        <f>NDPL!H5</f>
        <v>INTIAL READING 01/10/10</v>
      </c>
      <c r="I2" s="41" t="s">
        <v>4</v>
      </c>
      <c r="J2" s="41" t="s">
        <v>5</v>
      </c>
      <c r="K2" s="41" t="s">
        <v>6</v>
      </c>
      <c r="L2" s="43" t="str">
        <f>NDPL!G5</f>
        <v>FINAL READING 01/11/10</v>
      </c>
      <c r="M2" s="41" t="str">
        <f>NDPL!H5</f>
        <v>INTIAL READING 01/10/10</v>
      </c>
      <c r="N2" s="41" t="s">
        <v>4</v>
      </c>
      <c r="O2" s="41" t="s">
        <v>5</v>
      </c>
      <c r="P2" s="42" t="s">
        <v>6</v>
      </c>
    </row>
    <row r="3" ht="14.25" thickBot="1" thickTop="1"/>
    <row r="4" spans="1:16" ht="13.5" thickTop="1">
      <c r="A4" s="26"/>
      <c r="B4" s="337" t="s">
        <v>361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</row>
    <row r="5" spans="1:16" ht="12.75">
      <c r="A5" s="25"/>
      <c r="B5" s="164" t="s">
        <v>365</v>
      </c>
      <c r="C5" s="166" t="s">
        <v>297</v>
      </c>
      <c r="D5" s="21"/>
      <c r="E5" s="21"/>
      <c r="F5" s="131"/>
      <c r="G5" s="25"/>
      <c r="H5" s="21"/>
      <c r="I5" s="21"/>
      <c r="J5" s="21"/>
      <c r="K5" s="131"/>
      <c r="L5" s="25"/>
      <c r="M5" s="21"/>
      <c r="N5" s="21"/>
      <c r="O5" s="21"/>
      <c r="P5" s="131"/>
    </row>
    <row r="6" spans="1:16" ht="12.75">
      <c r="A6" s="108">
        <v>1</v>
      </c>
      <c r="B6" s="137" t="s">
        <v>362</v>
      </c>
      <c r="C6" s="23">
        <v>4902492</v>
      </c>
      <c r="D6" s="162" t="s">
        <v>13</v>
      </c>
      <c r="E6" s="162" t="s">
        <v>299</v>
      </c>
      <c r="F6" s="30">
        <v>1500</v>
      </c>
      <c r="G6" s="25">
        <v>990515</v>
      </c>
      <c r="H6" s="21">
        <v>990530</v>
      </c>
      <c r="I6" s="82">
        <f>G6-H6</f>
        <v>-15</v>
      </c>
      <c r="J6" s="82">
        <f>$F6*I6</f>
        <v>-22500</v>
      </c>
      <c r="K6" s="84">
        <f>J6/1000000</f>
        <v>-0.0225</v>
      </c>
      <c r="L6" s="25">
        <v>981827</v>
      </c>
      <c r="M6" s="21">
        <v>981910</v>
      </c>
      <c r="N6" s="82">
        <f>L6-M6</f>
        <v>-83</v>
      </c>
      <c r="O6" s="82">
        <f>$F6*N6</f>
        <v>-124500</v>
      </c>
      <c r="P6" s="84">
        <f>O6/1000000</f>
        <v>-0.1245</v>
      </c>
    </row>
    <row r="7" spans="1:16" ht="12.75">
      <c r="A7" s="108">
        <v>2</v>
      </c>
      <c r="B7" s="137" t="s">
        <v>363</v>
      </c>
      <c r="C7" s="23">
        <v>4902493</v>
      </c>
      <c r="D7" s="162" t="s">
        <v>13</v>
      </c>
      <c r="E7" s="162" t="s">
        <v>299</v>
      </c>
      <c r="F7" s="30">
        <v>1500</v>
      </c>
      <c r="G7" s="25">
        <v>990595</v>
      </c>
      <c r="H7" s="21">
        <v>990643</v>
      </c>
      <c r="I7" s="82">
        <f>G7-H7</f>
        <v>-48</v>
      </c>
      <c r="J7" s="82">
        <f>$F7*I7</f>
        <v>-72000</v>
      </c>
      <c r="K7" s="84">
        <f>J7/1000000</f>
        <v>-0.072</v>
      </c>
      <c r="L7" s="25">
        <v>987407</v>
      </c>
      <c r="M7" s="21">
        <v>987407</v>
      </c>
      <c r="N7" s="82">
        <f>L7-M7</f>
        <v>0</v>
      </c>
      <c r="O7" s="82">
        <f>$F7*N7</f>
        <v>0</v>
      </c>
      <c r="P7" s="84">
        <f>O7/1000000</f>
        <v>0</v>
      </c>
    </row>
    <row r="8" spans="1:16" ht="12.75">
      <c r="A8" s="108">
        <v>3</v>
      </c>
      <c r="B8" s="137" t="s">
        <v>364</v>
      </c>
      <c r="C8" s="23">
        <v>4902494</v>
      </c>
      <c r="D8" s="162" t="s">
        <v>13</v>
      </c>
      <c r="E8" s="162" t="s">
        <v>299</v>
      </c>
      <c r="F8" s="30">
        <v>1500</v>
      </c>
      <c r="G8" s="25">
        <v>953222</v>
      </c>
      <c r="H8" s="21">
        <v>953384</v>
      </c>
      <c r="I8" s="82">
        <f>G8-H8</f>
        <v>-162</v>
      </c>
      <c r="J8" s="82">
        <f>$F8*I8</f>
        <v>-243000</v>
      </c>
      <c r="K8" s="84">
        <f>J8/1000000</f>
        <v>-0.243</v>
      </c>
      <c r="L8" s="25">
        <v>971757</v>
      </c>
      <c r="M8" s="21">
        <v>971811</v>
      </c>
      <c r="N8" s="82">
        <f>L8-M8</f>
        <v>-54</v>
      </c>
      <c r="O8" s="82">
        <f>$F8*N8</f>
        <v>-81000</v>
      </c>
      <c r="P8" s="84">
        <f>O8/1000000</f>
        <v>-0.081</v>
      </c>
    </row>
    <row r="9" spans="1:16" ht="12.75">
      <c r="A9" s="108"/>
      <c r="B9" s="21"/>
      <c r="C9" s="23"/>
      <c r="D9" s="21"/>
      <c r="E9" s="21"/>
      <c r="F9" s="30"/>
      <c r="G9" s="25"/>
      <c r="H9" s="21"/>
      <c r="I9" s="21"/>
      <c r="J9" s="21"/>
      <c r="K9" s="131"/>
      <c r="L9" s="25"/>
      <c r="M9" s="21"/>
      <c r="N9" s="21"/>
      <c r="O9" s="21"/>
      <c r="P9" s="131"/>
    </row>
    <row r="10" spans="1:16" ht="12.75">
      <c r="A10" s="25"/>
      <c r="B10" s="21"/>
      <c r="C10" s="21"/>
      <c r="D10" s="21"/>
      <c r="E10" s="21"/>
      <c r="F10" s="131"/>
      <c r="G10" s="25"/>
      <c r="H10" s="21"/>
      <c r="I10" s="21"/>
      <c r="J10" s="21"/>
      <c r="K10" s="131"/>
      <c r="L10" s="25"/>
      <c r="M10" s="21"/>
      <c r="N10" s="21"/>
      <c r="O10" s="21"/>
      <c r="P10" s="131"/>
    </row>
    <row r="11" spans="1:16" ht="12.75">
      <c r="A11" s="25"/>
      <c r="B11" s="21"/>
      <c r="C11" s="21"/>
      <c r="D11" s="21"/>
      <c r="E11" s="21"/>
      <c r="F11" s="131"/>
      <c r="G11" s="25"/>
      <c r="H11" s="21"/>
      <c r="I11" s="21"/>
      <c r="J11" s="21"/>
      <c r="K11" s="131"/>
      <c r="L11" s="25"/>
      <c r="M11" s="21"/>
      <c r="N11" s="21"/>
      <c r="O11" s="21"/>
      <c r="P11" s="131"/>
    </row>
    <row r="12" spans="1:16" ht="12.75">
      <c r="A12" s="25"/>
      <c r="B12" s="21"/>
      <c r="C12" s="21"/>
      <c r="D12" s="21"/>
      <c r="E12" s="21"/>
      <c r="F12" s="131"/>
      <c r="G12" s="25"/>
      <c r="H12" s="21"/>
      <c r="I12" s="264" t="s">
        <v>338</v>
      </c>
      <c r="J12" s="21"/>
      <c r="K12" s="263">
        <f>SUM(K6:K8)</f>
        <v>-0.3375</v>
      </c>
      <c r="L12" s="25"/>
      <c r="M12" s="21"/>
      <c r="N12" s="264" t="s">
        <v>338</v>
      </c>
      <c r="O12" s="21"/>
      <c r="P12" s="263">
        <f>SUM(P6:P8)</f>
        <v>-0.20550000000000002</v>
      </c>
    </row>
    <row r="13" spans="1:16" ht="12.75">
      <c r="A13" s="25"/>
      <c r="B13" s="21"/>
      <c r="C13" s="21"/>
      <c r="D13" s="21"/>
      <c r="E13" s="21"/>
      <c r="F13" s="131"/>
      <c r="G13" s="25"/>
      <c r="H13" s="21"/>
      <c r="I13" s="421"/>
      <c r="J13" s="21"/>
      <c r="K13" s="257"/>
      <c r="L13" s="25"/>
      <c r="M13" s="21"/>
      <c r="N13" s="421"/>
      <c r="O13" s="21"/>
      <c r="P13" s="257"/>
    </row>
    <row r="14" spans="1:16" ht="12.75">
      <c r="A14" s="25"/>
      <c r="B14" s="21"/>
      <c r="C14" s="21"/>
      <c r="D14" s="21"/>
      <c r="E14" s="21"/>
      <c r="F14" s="131"/>
      <c r="G14" s="25"/>
      <c r="H14" s="21"/>
      <c r="I14" s="21"/>
      <c r="J14" s="21"/>
      <c r="K14" s="131"/>
      <c r="L14" s="25"/>
      <c r="M14" s="21"/>
      <c r="N14" s="21"/>
      <c r="O14" s="21"/>
      <c r="P14" s="131"/>
    </row>
    <row r="15" spans="1:16" ht="12.75">
      <c r="A15" s="25"/>
      <c r="B15" s="157" t="s">
        <v>162</v>
      </c>
      <c r="C15" s="21"/>
      <c r="D15" s="21"/>
      <c r="E15" s="21"/>
      <c r="F15" s="131"/>
      <c r="G15" s="25"/>
      <c r="H15" s="21"/>
      <c r="I15" s="21"/>
      <c r="J15" s="21"/>
      <c r="K15" s="131"/>
      <c r="L15" s="25"/>
      <c r="M15" s="21"/>
      <c r="N15" s="21"/>
      <c r="O15" s="21"/>
      <c r="P15" s="131"/>
    </row>
    <row r="16" spans="1:16" ht="12.75">
      <c r="A16" s="146"/>
      <c r="B16" s="147" t="s">
        <v>296</v>
      </c>
      <c r="C16" s="148" t="s">
        <v>297</v>
      </c>
      <c r="D16" s="148"/>
      <c r="E16" s="149"/>
      <c r="F16" s="150"/>
      <c r="G16" s="151"/>
      <c r="H16" s="21"/>
      <c r="I16" s="21"/>
      <c r="J16" s="21"/>
      <c r="K16" s="131"/>
      <c r="L16" s="25"/>
      <c r="M16" s="21"/>
      <c r="N16" s="21"/>
      <c r="O16" s="21"/>
      <c r="P16" s="131"/>
    </row>
    <row r="17" spans="1:16" ht="12.75">
      <c r="A17" s="151">
        <v>1</v>
      </c>
      <c r="B17" s="152" t="s">
        <v>298</v>
      </c>
      <c r="C17" s="153">
        <v>4902509</v>
      </c>
      <c r="D17" s="154" t="s">
        <v>13</v>
      </c>
      <c r="E17" s="154" t="s">
        <v>299</v>
      </c>
      <c r="F17" s="155">
        <v>1000</v>
      </c>
      <c r="G17" s="169">
        <v>997546</v>
      </c>
      <c r="H17" s="153">
        <v>997549</v>
      </c>
      <c r="I17" s="82">
        <f>G17-H17</f>
        <v>-3</v>
      </c>
      <c r="J17" s="82">
        <f>$F17*I17</f>
        <v>-3000</v>
      </c>
      <c r="K17" s="84">
        <f>J17/1000000</f>
        <v>-0.003</v>
      </c>
      <c r="L17" s="83">
        <v>38321</v>
      </c>
      <c r="M17" s="81">
        <v>38332</v>
      </c>
      <c r="N17" s="82">
        <f>L17-M17</f>
        <v>-11</v>
      </c>
      <c r="O17" s="82">
        <f>$F17*N17</f>
        <v>-11000</v>
      </c>
      <c r="P17" s="84">
        <f>O17/1000000</f>
        <v>-0.011</v>
      </c>
    </row>
    <row r="18" spans="1:16" ht="12.75">
      <c r="A18" s="151">
        <v>2</v>
      </c>
      <c r="B18" s="152" t="s">
        <v>300</v>
      </c>
      <c r="C18" s="153">
        <v>4902510</v>
      </c>
      <c r="D18" s="154" t="s">
        <v>13</v>
      </c>
      <c r="E18" s="154" t="s">
        <v>299</v>
      </c>
      <c r="F18" s="155">
        <v>1000</v>
      </c>
      <c r="G18" s="169">
        <v>222</v>
      </c>
      <c r="H18" s="153">
        <v>210</v>
      </c>
      <c r="I18" s="82">
        <f>G18-H18</f>
        <v>12</v>
      </c>
      <c r="J18" s="82">
        <f>$F18*I18</f>
        <v>12000</v>
      </c>
      <c r="K18" s="84">
        <f>J18/1000000</f>
        <v>0.012</v>
      </c>
      <c r="L18" s="83">
        <v>12827</v>
      </c>
      <c r="M18" s="81">
        <v>13599</v>
      </c>
      <c r="N18" s="82">
        <f>L18-M18</f>
        <v>-772</v>
      </c>
      <c r="O18" s="82">
        <f>$F18*N18</f>
        <v>-772000</v>
      </c>
      <c r="P18" s="84">
        <f>O18/1000000</f>
        <v>-0.772</v>
      </c>
    </row>
    <row r="19" spans="1:16" ht="12.75">
      <c r="A19" s="151">
        <v>3</v>
      </c>
      <c r="B19" s="152" t="s">
        <v>301</v>
      </c>
      <c r="C19" s="153">
        <v>4864947</v>
      </c>
      <c r="D19" s="154" t="s">
        <v>13</v>
      </c>
      <c r="E19" s="154" t="s">
        <v>299</v>
      </c>
      <c r="F19" s="155">
        <v>1000</v>
      </c>
      <c r="G19" s="169">
        <v>981993</v>
      </c>
      <c r="H19" s="153">
        <v>983420</v>
      </c>
      <c r="I19" s="82">
        <f>G19-H19</f>
        <v>-1427</v>
      </c>
      <c r="J19" s="82">
        <f>$F19*I19</f>
        <v>-1427000</v>
      </c>
      <c r="K19" s="84">
        <f>J19/1000000</f>
        <v>-1.427</v>
      </c>
      <c r="L19" s="83">
        <v>992911</v>
      </c>
      <c r="M19" s="81">
        <v>992912</v>
      </c>
      <c r="N19" s="82">
        <f>L19-M19</f>
        <v>-1</v>
      </c>
      <c r="O19" s="82">
        <f>$F19*N19</f>
        <v>-1000</v>
      </c>
      <c r="P19" s="84">
        <f>O19/1000000</f>
        <v>-0.001</v>
      </c>
    </row>
    <row r="20" spans="1:16" ht="12.75">
      <c r="A20" s="151"/>
      <c r="B20" s="152"/>
      <c r="C20" s="153"/>
      <c r="D20" s="154"/>
      <c r="E20" s="154"/>
      <c r="F20" s="156"/>
      <c r="G20" s="170"/>
      <c r="H20" s="21"/>
      <c r="I20" s="82"/>
      <c r="J20" s="82"/>
      <c r="K20" s="84"/>
      <c r="L20" s="83"/>
      <c r="M20" s="81"/>
      <c r="N20" s="82"/>
      <c r="O20" s="82"/>
      <c r="P20" s="84"/>
    </row>
    <row r="21" spans="1:16" ht="12.75">
      <c r="A21" s="25"/>
      <c r="B21" s="21"/>
      <c r="C21" s="21"/>
      <c r="D21" s="21"/>
      <c r="E21" s="21"/>
      <c r="F21" s="131"/>
      <c r="G21" s="25"/>
      <c r="H21" s="21"/>
      <c r="I21" s="21"/>
      <c r="J21" s="21"/>
      <c r="K21" s="131"/>
      <c r="L21" s="25"/>
      <c r="M21" s="21"/>
      <c r="N21" s="21"/>
      <c r="O21" s="21"/>
      <c r="P21" s="131"/>
    </row>
    <row r="22" spans="1:16" ht="12.75">
      <c r="A22" s="25"/>
      <c r="B22" s="21"/>
      <c r="C22" s="21"/>
      <c r="D22" s="21"/>
      <c r="E22" s="21"/>
      <c r="F22" s="131"/>
      <c r="G22" s="25"/>
      <c r="H22" s="21"/>
      <c r="I22" s="21"/>
      <c r="J22" s="21"/>
      <c r="K22" s="131"/>
      <c r="L22" s="25"/>
      <c r="M22" s="21"/>
      <c r="N22" s="21"/>
      <c r="O22" s="21"/>
      <c r="P22" s="131"/>
    </row>
    <row r="23" spans="1:16" ht="12.75">
      <c r="A23" s="25"/>
      <c r="B23" s="21"/>
      <c r="C23" s="21"/>
      <c r="D23" s="21"/>
      <c r="E23" s="21"/>
      <c r="F23" s="131"/>
      <c r="G23" s="25"/>
      <c r="H23" s="21"/>
      <c r="I23" s="264" t="s">
        <v>338</v>
      </c>
      <c r="J23" s="21"/>
      <c r="K23" s="263">
        <f>SUM(K17:K19)</f>
        <v>-1.4180000000000001</v>
      </c>
      <c r="L23" s="25"/>
      <c r="M23" s="21"/>
      <c r="N23" s="264" t="s">
        <v>338</v>
      </c>
      <c r="O23" s="21"/>
      <c r="P23" s="263">
        <f>SUM(P17:P19)</f>
        <v>-0.784</v>
      </c>
    </row>
    <row r="24" spans="1:16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2011-01-11T11:24:03Z</cp:lastPrinted>
  <dcterms:created xsi:type="dcterms:W3CDTF">1996-10-14T23:33:28Z</dcterms:created>
  <dcterms:modified xsi:type="dcterms:W3CDTF">2011-01-11T11:28:01Z</dcterms:modified>
  <cp:category/>
  <cp:version/>
  <cp:contentType/>
  <cp:contentStatus/>
</cp:coreProperties>
</file>